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60" windowWidth="16128" windowHeight="5676"/>
  </bookViews>
  <sheets>
    <sheet name="дек" sheetId="11" r:id="rId1"/>
  </sheets>
  <calcPr calcId="124519" refMode="R1C1"/>
</workbook>
</file>

<file path=xl/calcChain.xml><?xml version="1.0" encoding="utf-8"?>
<calcChain xmlns="http://schemas.openxmlformats.org/spreadsheetml/2006/main">
  <c r="D54" i="11"/>
  <c r="C54"/>
  <c r="F53"/>
  <c r="E53"/>
  <c r="F52"/>
  <c r="E52"/>
  <c r="F51"/>
  <c r="E51"/>
  <c r="F47"/>
  <c r="E47"/>
  <c r="F46"/>
  <c r="E46"/>
  <c r="F45"/>
  <c r="E45"/>
  <c r="D44"/>
  <c r="C44"/>
  <c r="E44" s="1"/>
  <c r="F43"/>
  <c r="E43"/>
  <c r="F42"/>
  <c r="E42"/>
  <c r="D41"/>
  <c r="C41"/>
  <c r="E41" s="1"/>
  <c r="F40"/>
  <c r="F39"/>
  <c r="E39"/>
  <c r="F38"/>
  <c r="E38"/>
  <c r="F37"/>
  <c r="E37"/>
  <c r="F36"/>
  <c r="E36"/>
  <c r="F35"/>
  <c r="E35"/>
  <c r="F34"/>
  <c r="E34"/>
  <c r="D33"/>
  <c r="F33" s="1"/>
  <c r="C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D16"/>
  <c r="F16" s="1"/>
  <c r="C16"/>
  <c r="D15"/>
  <c r="F15" s="1"/>
  <c r="C15"/>
  <c r="F14"/>
  <c r="E14"/>
  <c r="F13"/>
  <c r="E13"/>
  <c r="F12"/>
  <c r="E12"/>
  <c r="D11"/>
  <c r="F11" s="1"/>
  <c r="C11"/>
  <c r="D10"/>
  <c r="F9"/>
  <c r="E9"/>
  <c r="F8"/>
  <c r="E8"/>
  <c r="F7"/>
  <c r="E7"/>
  <c r="D6"/>
  <c r="C6"/>
  <c r="E6" l="1"/>
  <c r="F10"/>
  <c r="C10"/>
  <c r="F6"/>
  <c r="E10"/>
  <c r="E11"/>
  <c r="E15"/>
  <c r="E16"/>
  <c r="E33"/>
  <c r="F41"/>
  <c r="F44"/>
</calcChain>
</file>

<file path=xl/sharedStrings.xml><?xml version="1.0" encoding="utf-8"?>
<sst xmlns="http://schemas.openxmlformats.org/spreadsheetml/2006/main" count="107" uniqueCount="82">
  <si>
    <t xml:space="preserve">                                                   </t>
  </si>
  <si>
    <t xml:space="preserve">                                            руб.</t>
  </si>
  <si>
    <t>№</t>
  </si>
  <si>
    <t>Статьи поступлений и расходов</t>
  </si>
  <si>
    <t>План на 2022г.</t>
  </si>
  <si>
    <t>Факт</t>
  </si>
  <si>
    <t>%</t>
  </si>
  <si>
    <t>отклонение</t>
  </si>
  <si>
    <t>I</t>
  </si>
  <si>
    <t>а)</t>
  </si>
  <si>
    <t>Членские, обязательные взносы 2022г.</t>
  </si>
  <si>
    <t>б)</t>
  </si>
  <si>
    <t>Членские, обязательные  и целевые взносы прошлых лет</t>
  </si>
  <si>
    <t>в)</t>
  </si>
  <si>
    <t>Прочие доходы</t>
  </si>
  <si>
    <t>д)</t>
  </si>
  <si>
    <t>II</t>
  </si>
  <si>
    <r>
      <t xml:space="preserve"> </t>
    </r>
    <r>
      <rPr>
        <b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.</t>
    </r>
  </si>
  <si>
    <t xml:space="preserve">Фонд ЗП </t>
  </si>
  <si>
    <t>Ф З П сотрудников ЖК</t>
  </si>
  <si>
    <t>Премиальный фонд  20%</t>
  </si>
  <si>
    <t xml:space="preserve">Налоги с ФЗП   30,2% в т.ч  (22% на ОПС; 5,1% на  ОМС; 2,9% на ОСС; 0,2% от НС) </t>
  </si>
  <si>
    <r>
      <t>2</t>
    </r>
    <r>
      <rPr>
        <sz val="10"/>
        <rFont val="Times New Roman"/>
        <family val="1"/>
        <charset val="204"/>
      </rPr>
      <t>.</t>
    </r>
  </si>
  <si>
    <t>Административно-хозяйственные расходы:</t>
  </si>
  <si>
    <t>Налоги :</t>
  </si>
  <si>
    <t>Земельный</t>
  </si>
  <si>
    <t>Водный  налог</t>
  </si>
  <si>
    <t>Транспортный налог</t>
  </si>
  <si>
    <t>Налог на имущество</t>
  </si>
  <si>
    <t>Услуги банка</t>
  </si>
  <si>
    <t xml:space="preserve">Эксплуатация транспорта </t>
  </si>
  <si>
    <t>г)</t>
  </si>
  <si>
    <t>Сод-ие, рем.орг.тех.,прог.обесп.</t>
  </si>
  <si>
    <t>Услуги связи</t>
  </si>
  <si>
    <t>е)</t>
  </si>
  <si>
    <t>Услуги юриста</t>
  </si>
  <si>
    <t>ж)</t>
  </si>
  <si>
    <t>Обслуживание сайта</t>
  </si>
  <si>
    <t>з)</t>
  </si>
  <si>
    <t>Текущий общий анализ воды</t>
  </si>
  <si>
    <t>и)</t>
  </si>
  <si>
    <t>Канц. товары</t>
  </si>
  <si>
    <t>к)</t>
  </si>
  <si>
    <t>Расходы на проведение собрания</t>
  </si>
  <si>
    <t>л)</t>
  </si>
  <si>
    <t>Обще-хозяйственные расходы</t>
  </si>
  <si>
    <t>м)</t>
  </si>
  <si>
    <t>Прочие расходы</t>
  </si>
  <si>
    <t>н)</t>
  </si>
  <si>
    <t>Вывоз мусора</t>
  </si>
  <si>
    <r>
      <t>3</t>
    </r>
    <r>
      <rPr>
        <sz val="10"/>
        <rFont val="Times New Roman"/>
        <family val="1"/>
        <charset val="204"/>
      </rPr>
      <t>.</t>
    </r>
  </si>
  <si>
    <t>Расходы на содержание, ремонт и обслуживание водопровода:</t>
  </si>
  <si>
    <t xml:space="preserve">Эксплутационные расходы на энергоносители(водоснабжения, работа электроприборов, профилактика электрооборудования)  </t>
  </si>
  <si>
    <t xml:space="preserve">Замена и ремонт задвижек на трубах магистральных улиц </t>
  </si>
  <si>
    <t>Текущий ремонт поливного водопровода, скважины  (сварка порывов и свищей, замена труб )</t>
  </si>
  <si>
    <t>Текущий ремонт хозпитьевого водопровода (сварка порывов и свищей, замена труб)</t>
  </si>
  <si>
    <t>Монтаж узловых распределительных водяных колодцев</t>
  </si>
  <si>
    <r>
      <t>4</t>
    </r>
    <r>
      <rPr>
        <sz val="10"/>
        <rFont val="Times New Roman"/>
        <family val="1"/>
        <charset val="204"/>
      </rPr>
      <t>.</t>
    </r>
  </si>
  <si>
    <t>Расходы на поддержание внутреннего порядка, обеспечение пожарной безопасности:</t>
  </si>
  <si>
    <t>Пожертвование на добравольную пожарную команду</t>
  </si>
  <si>
    <t xml:space="preserve">Благоустройство территории ЖК </t>
  </si>
  <si>
    <t>5.</t>
  </si>
  <si>
    <t>Расходы связанные для хозпитьевого и технологического обеспечения водой кооператива на срок 25 лет  ( ранее учтенные в чл. взносах прошлых лет)</t>
  </si>
  <si>
    <t>Проведение химических анализов, определение тяжелых металлов, нефтепродуктов и на радионуклиды для ОЗПВ</t>
  </si>
  <si>
    <t xml:space="preserve">Составление и представления отчета на экспертизу ТКЗ, получение протокола ТКЗ,сдача отчета в Росгеолфонд.  </t>
  </si>
  <si>
    <t>Переоформление Лицензии на право пользования недрами ( регламентные работы, экспертиза и сдача в Мин. недр и ресурсов ПФО)</t>
  </si>
  <si>
    <t xml:space="preserve">Всего расходов за счет членских взносов  </t>
  </si>
  <si>
    <t>Коммерческая деятельность</t>
  </si>
  <si>
    <t>2.</t>
  </si>
  <si>
    <t>Расходы на Чистку дорог от снега</t>
  </si>
  <si>
    <t>3.</t>
  </si>
  <si>
    <t>Поступление средств за Услуги по контракту за  очистку снега</t>
  </si>
  <si>
    <t xml:space="preserve">Налог на доходы </t>
  </si>
  <si>
    <t>4.</t>
  </si>
  <si>
    <t>Главный бухгалтер   Н.В. Авилова</t>
  </si>
  <si>
    <t xml:space="preserve">Прибыль     </t>
  </si>
  <si>
    <t>Убыток</t>
  </si>
  <si>
    <t>Некоммерческая деятельность</t>
  </si>
  <si>
    <t>Всего поступлений членских взносов и прочих ден. средств</t>
  </si>
  <si>
    <t xml:space="preserve">Техобслуживание насосов  и ремонт насосных станций №1 и №2 </t>
  </si>
  <si>
    <t xml:space="preserve">Ремонт водозаборной скважины, расположенной по ул. Надежда 1А </t>
  </si>
  <si>
    <t xml:space="preserve">  Исполнение  Сметы доходов и расходов за   2022г.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</si>
</sst>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/>
  </cellStyleXfs>
  <cellXfs count="111">
    <xf numFmtId="0" fontId="0" fillId="0" borderId="0" xfId="0"/>
    <xf numFmtId="0" fontId="3" fillId="0" borderId="0" xfId="1"/>
    <xf numFmtId="0" fontId="4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vertical="top" wrapText="1"/>
    </xf>
    <xf numFmtId="3" fontId="3" fillId="0" borderId="0" xfId="1" applyNumberFormat="1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3" fontId="8" fillId="0" borderId="0" xfId="1" applyNumberFormat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left" vertical="center" wrapText="1"/>
    </xf>
    <xf numFmtId="3" fontId="9" fillId="0" borderId="3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/>
    </xf>
    <xf numFmtId="0" fontId="6" fillId="0" borderId="8" xfId="1" applyFont="1" applyBorder="1" applyAlignment="1">
      <alignment horizontal="left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left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vertical="top" wrapText="1"/>
    </xf>
    <xf numFmtId="0" fontId="6" fillId="2" borderId="5" xfId="1" applyFont="1" applyFill="1" applyBorder="1" applyAlignment="1">
      <alignment vertical="top" wrapText="1"/>
    </xf>
    <xf numFmtId="0" fontId="6" fillId="0" borderId="7" xfId="1" applyFont="1" applyBorder="1" applyAlignment="1">
      <alignment vertical="top" wrapText="1"/>
    </xf>
    <xf numFmtId="0" fontId="6" fillId="0" borderId="9" xfId="1" applyFont="1" applyBorder="1" applyAlignment="1">
      <alignment vertical="top" wrapText="1"/>
    </xf>
    <xf numFmtId="3" fontId="10" fillId="0" borderId="0" xfId="1" applyNumberFormat="1" applyFont="1" applyBorder="1"/>
    <xf numFmtId="0" fontId="6" fillId="0" borderId="5" xfId="1" applyFont="1" applyBorder="1" applyAlignment="1">
      <alignment horizontal="left" vertical="center" wrapText="1"/>
    </xf>
    <xf numFmtId="0" fontId="6" fillId="0" borderId="5" xfId="1" applyFont="1" applyBorder="1" applyAlignment="1">
      <alignment vertical="top" wrapText="1"/>
    </xf>
    <xf numFmtId="3" fontId="9" fillId="0" borderId="11" xfId="1" applyNumberFormat="1" applyFont="1" applyBorder="1" applyAlignment="1">
      <alignment horizontal="center" vertical="center" wrapText="1"/>
    </xf>
    <xf numFmtId="3" fontId="6" fillId="0" borderId="14" xfId="1" applyNumberFormat="1" applyFont="1" applyBorder="1" applyAlignment="1">
      <alignment horizontal="center" vertical="center" wrapText="1"/>
    </xf>
    <xf numFmtId="3" fontId="6" fillId="0" borderId="8" xfId="1" applyNumberFormat="1" applyFont="1" applyBorder="1" applyAlignment="1">
      <alignment horizontal="center" vertical="center" wrapText="1"/>
    </xf>
    <xf numFmtId="3" fontId="9" fillId="0" borderId="16" xfId="1" applyNumberFormat="1" applyFont="1" applyBorder="1" applyAlignment="1">
      <alignment horizontal="center" vertical="center" wrapText="1"/>
    </xf>
    <xf numFmtId="3" fontId="9" fillId="2" borderId="14" xfId="1" applyNumberFormat="1" applyFont="1" applyFill="1" applyBorder="1" applyAlignment="1">
      <alignment horizontal="center" vertical="center" wrapText="1"/>
    </xf>
    <xf numFmtId="3" fontId="6" fillId="2" borderId="8" xfId="1" applyNumberFormat="1" applyFont="1" applyFill="1" applyBorder="1" applyAlignment="1">
      <alignment horizontal="center" vertical="center" wrapText="1"/>
    </xf>
    <xf numFmtId="3" fontId="6" fillId="2" borderId="15" xfId="1" applyNumberFormat="1" applyFont="1" applyFill="1" applyBorder="1" applyAlignment="1">
      <alignment horizontal="center" vertical="center" wrapText="1"/>
    </xf>
    <xf numFmtId="3" fontId="11" fillId="0" borderId="0" xfId="1" applyNumberFormat="1" applyFont="1" applyBorder="1" applyAlignment="1">
      <alignment horizontal="center" vertical="center"/>
    </xf>
    <xf numFmtId="3" fontId="12" fillId="0" borderId="11" xfId="1" applyNumberFormat="1" applyFont="1" applyBorder="1" applyAlignment="1">
      <alignment horizontal="center" vertical="center" wrapText="1"/>
    </xf>
    <xf numFmtId="3" fontId="11" fillId="0" borderId="14" xfId="1" applyNumberFormat="1" applyFont="1" applyBorder="1" applyAlignment="1">
      <alignment horizontal="center" vertical="center"/>
    </xf>
    <xf numFmtId="3" fontId="11" fillId="0" borderId="8" xfId="1" applyNumberFormat="1" applyFont="1" applyBorder="1" applyAlignment="1">
      <alignment horizontal="center" vertical="center"/>
    </xf>
    <xf numFmtId="3" fontId="2" fillId="0" borderId="11" xfId="1" applyNumberFormat="1" applyFont="1" applyBorder="1" applyAlignment="1">
      <alignment horizontal="center" vertical="center" wrapText="1"/>
    </xf>
    <xf numFmtId="3" fontId="3" fillId="0" borderId="17" xfId="1" applyNumberFormat="1" applyBorder="1" applyAlignment="1">
      <alignment horizontal="center" vertical="center"/>
    </xf>
    <xf numFmtId="3" fontId="3" fillId="0" borderId="0" xfId="1" applyNumberFormat="1" applyBorder="1" applyAlignment="1">
      <alignment horizontal="center" vertical="center"/>
    </xf>
    <xf numFmtId="3" fontId="3" fillId="0" borderId="1" xfId="1" applyNumberFormat="1" applyBorder="1" applyAlignment="1">
      <alignment horizontal="center" vertical="center"/>
    </xf>
    <xf numFmtId="3" fontId="3" fillId="0" borderId="6" xfId="1" applyNumberFormat="1" applyBorder="1" applyAlignment="1">
      <alignment horizontal="center" vertical="center"/>
    </xf>
    <xf numFmtId="3" fontId="3" fillId="0" borderId="10" xfId="1" applyNumberFormat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vertical="top" wrapText="1"/>
    </xf>
    <xf numFmtId="0" fontId="9" fillId="0" borderId="17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wrapText="1"/>
    </xf>
    <xf numFmtId="0" fontId="6" fillId="2" borderId="11" xfId="1" applyFont="1" applyFill="1" applyBorder="1" applyAlignment="1">
      <alignment horizontal="center" vertical="center" wrapText="1"/>
    </xf>
    <xf numFmtId="3" fontId="6" fillId="2" borderId="16" xfId="1" applyNumberFormat="1" applyFont="1" applyFill="1" applyBorder="1" applyAlignment="1">
      <alignment horizontal="center" vertical="center" wrapText="1"/>
    </xf>
    <xf numFmtId="3" fontId="13" fillId="0" borderId="0" xfId="1" applyNumberFormat="1" applyFont="1" applyBorder="1"/>
    <xf numFmtId="3" fontId="6" fillId="0" borderId="1" xfId="1" applyNumberFormat="1" applyFont="1" applyBorder="1" applyAlignment="1">
      <alignment horizontal="center" vertical="center" wrapText="1"/>
    </xf>
    <xf numFmtId="3" fontId="11" fillId="0" borderId="1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9" fillId="0" borderId="3" xfId="1" applyFont="1" applyBorder="1" applyAlignment="1">
      <alignment vertical="center" wrapText="1"/>
    </xf>
    <xf numFmtId="0" fontId="9" fillId="0" borderId="1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3" fontId="3" fillId="0" borderId="19" xfId="1" applyNumberFormat="1" applyBorder="1" applyAlignment="1">
      <alignment horizontal="center" vertical="center"/>
    </xf>
    <xf numFmtId="3" fontId="3" fillId="0" borderId="3" xfId="1" applyNumberFormat="1" applyBorder="1" applyAlignment="1">
      <alignment horizontal="center" vertical="center"/>
    </xf>
    <xf numFmtId="3" fontId="11" fillId="0" borderId="10" xfId="1" applyNumberFormat="1" applyFont="1" applyBorder="1" applyAlignment="1">
      <alignment horizontal="center" vertical="center"/>
    </xf>
    <xf numFmtId="3" fontId="6" fillId="2" borderId="1" xfId="1" applyNumberFormat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vertical="top" wrapText="1"/>
    </xf>
    <xf numFmtId="3" fontId="6" fillId="2" borderId="6" xfId="1" applyNumberFormat="1" applyFont="1" applyFill="1" applyBorder="1" applyAlignment="1">
      <alignment horizontal="center" vertical="center" wrapText="1"/>
    </xf>
    <xf numFmtId="3" fontId="11" fillId="0" borderId="6" xfId="1" applyNumberFormat="1" applyFont="1" applyBorder="1" applyAlignment="1">
      <alignment horizontal="center" vertical="center"/>
    </xf>
    <xf numFmtId="3" fontId="6" fillId="2" borderId="11" xfId="1" applyNumberFormat="1" applyFont="1" applyFill="1" applyBorder="1" applyAlignment="1">
      <alignment horizontal="center" vertical="center" wrapText="1"/>
    </xf>
    <xf numFmtId="3" fontId="6" fillId="0" borderId="10" xfId="1" applyNumberFormat="1" applyFont="1" applyBorder="1" applyAlignment="1">
      <alignment horizontal="center" vertical="center" wrapText="1"/>
    </xf>
    <xf numFmtId="0" fontId="9" fillId="0" borderId="11" xfId="1" applyFont="1" applyBorder="1" applyAlignment="1">
      <alignment vertical="center" wrapText="1"/>
    </xf>
    <xf numFmtId="3" fontId="6" fillId="0" borderId="6" xfId="1" applyNumberFormat="1" applyFont="1" applyBorder="1" applyAlignment="1">
      <alignment horizontal="center" vertical="center" wrapText="1"/>
    </xf>
    <xf numFmtId="164" fontId="1" fillId="0" borderId="0" xfId="1" applyNumberFormat="1" applyFont="1"/>
    <xf numFmtId="0" fontId="1" fillId="0" borderId="0" xfId="1" applyFont="1"/>
    <xf numFmtId="9" fontId="1" fillId="0" borderId="0" xfId="1" applyNumberFormat="1" applyFont="1"/>
    <xf numFmtId="0" fontId="1" fillId="0" borderId="3" xfId="1" applyFont="1" applyBorder="1" applyAlignment="1">
      <alignment vertical="center" wrapText="1"/>
    </xf>
    <xf numFmtId="3" fontId="1" fillId="0" borderId="20" xfId="1" applyNumberFormat="1" applyFont="1" applyBorder="1" applyAlignment="1">
      <alignment horizontal="center" vertical="center"/>
    </xf>
    <xf numFmtId="3" fontId="1" fillId="0" borderId="1" xfId="1" applyNumberFormat="1" applyFont="1" applyBorder="1" applyAlignment="1">
      <alignment horizontal="center" vertical="center"/>
    </xf>
    <xf numFmtId="3" fontId="1" fillId="0" borderId="10" xfId="1" applyNumberFormat="1" applyFont="1" applyBorder="1" applyAlignment="1">
      <alignment horizontal="center" vertical="center"/>
    </xf>
    <xf numFmtId="3" fontId="1" fillId="0" borderId="12" xfId="1" applyNumberFormat="1" applyFont="1" applyBorder="1" applyAlignment="1">
      <alignment horizontal="center" vertical="center"/>
    </xf>
    <xf numFmtId="3" fontId="1" fillId="0" borderId="18" xfId="1" applyNumberFormat="1" applyFont="1" applyBorder="1" applyAlignment="1">
      <alignment horizontal="center" vertical="center"/>
    </xf>
    <xf numFmtId="3" fontId="1" fillId="0" borderId="13" xfId="1" applyNumberFormat="1" applyFont="1" applyBorder="1" applyAlignment="1">
      <alignment horizontal="center" vertical="center"/>
    </xf>
    <xf numFmtId="3" fontId="1" fillId="0" borderId="6" xfId="1" applyNumberFormat="1" applyFont="1" applyBorder="1" applyAlignment="1">
      <alignment horizontal="center" vertical="center"/>
    </xf>
    <xf numFmtId="3" fontId="1" fillId="0" borderId="3" xfId="1" applyNumberFormat="1" applyFont="1" applyBorder="1" applyAlignment="1">
      <alignment horizontal="center" vertical="center"/>
    </xf>
    <xf numFmtId="0" fontId="0" fillId="0" borderId="0" xfId="0" applyFont="1"/>
    <xf numFmtId="0" fontId="9" fillId="0" borderId="6" xfId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3" fontId="6" fillId="0" borderId="3" xfId="1" applyNumberFormat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3" fontId="12" fillId="0" borderId="3" xfId="1" applyNumberFormat="1" applyFont="1" applyBorder="1" applyAlignment="1">
      <alignment horizontal="center" vertical="center" wrapText="1"/>
    </xf>
    <xf numFmtId="3" fontId="2" fillId="0" borderId="3" xfId="1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/>
    </xf>
    <xf numFmtId="3" fontId="11" fillId="0" borderId="3" xfId="1" applyNumberFormat="1" applyFont="1" applyBorder="1" applyAlignment="1">
      <alignment horizontal="center" vertical="center"/>
    </xf>
    <xf numFmtId="3" fontId="6" fillId="0" borderId="21" xfId="1" applyNumberFormat="1" applyFont="1" applyBorder="1" applyAlignment="1">
      <alignment horizontal="center" vertical="center" wrapText="1"/>
    </xf>
    <xf numFmtId="3" fontId="3" fillId="0" borderId="21" xfId="1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6" xfId="1" applyFont="1" applyFill="1" applyBorder="1" applyAlignment="1">
      <alignment vertical="top" wrapText="1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16" xfId="0" applyBorder="1"/>
    <xf numFmtId="3" fontId="0" fillId="0" borderId="21" xfId="0" applyNumberFormat="1" applyBorder="1" applyAlignment="1">
      <alignment horizontal="center" vertical="center"/>
    </xf>
    <xf numFmtId="0" fontId="0" fillId="0" borderId="13" xfId="0" applyFont="1" applyBorder="1"/>
    <xf numFmtId="0" fontId="0" fillId="0" borderId="21" xfId="0" applyBorder="1"/>
    <xf numFmtId="0" fontId="15" fillId="0" borderId="0" xfId="1" applyFont="1" applyAlignment="1">
      <alignment vertical="center"/>
    </xf>
    <xf numFmtId="0" fontId="9" fillId="0" borderId="22" xfId="1" applyFont="1" applyBorder="1" applyAlignment="1">
      <alignment vertical="center" wrapText="1"/>
    </xf>
    <xf numFmtId="3" fontId="9" fillId="0" borderId="23" xfId="1" applyNumberFormat="1" applyFont="1" applyBorder="1" applyAlignment="1">
      <alignment horizontal="center" vertical="center" wrapText="1"/>
    </xf>
    <xf numFmtId="3" fontId="3" fillId="0" borderId="23" xfId="1" applyNumberFormat="1" applyBorder="1" applyAlignment="1">
      <alignment horizontal="center" vertical="center"/>
    </xf>
    <xf numFmtId="3" fontId="1" fillId="0" borderId="23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vertical="top" wrapText="1"/>
    </xf>
    <xf numFmtId="164" fontId="0" fillId="0" borderId="0" xfId="0" applyNumberForma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60"/>
  <sheetViews>
    <sheetView tabSelected="1" topLeftCell="A46" workbookViewId="0">
      <selection activeCell="I7" sqref="I7"/>
    </sheetView>
  </sheetViews>
  <sheetFormatPr defaultRowHeight="14.4"/>
  <cols>
    <col min="1" max="1" width="6.33203125" customWidth="1"/>
    <col min="2" max="2" width="31.5546875" customWidth="1"/>
    <col min="3" max="3" width="10" customWidth="1"/>
    <col min="4" max="4" width="13.21875" customWidth="1"/>
    <col min="6" max="6" width="13.5546875" style="83" customWidth="1"/>
  </cols>
  <sheetData>
    <row r="2" spans="1:6" ht="15.6">
      <c r="A2" s="5"/>
      <c r="B2" s="52"/>
      <c r="C2" s="6"/>
      <c r="D2" s="1"/>
      <c r="E2" s="1"/>
      <c r="F2" s="71"/>
    </row>
    <row r="3" spans="1:6" ht="18">
      <c r="A3" s="7"/>
      <c r="B3" s="26" t="s">
        <v>81</v>
      </c>
      <c r="C3" s="8"/>
      <c r="D3" s="1"/>
      <c r="E3" s="1"/>
      <c r="F3" s="72"/>
    </row>
    <row r="4" spans="1:6" ht="27" customHeight="1" thickBot="1">
      <c r="A4" s="7" t="s">
        <v>0</v>
      </c>
      <c r="B4" s="104" t="s">
        <v>77</v>
      </c>
      <c r="C4" s="9" t="s">
        <v>1</v>
      </c>
      <c r="D4" s="1"/>
      <c r="E4" s="1"/>
      <c r="F4" s="73"/>
    </row>
    <row r="5" spans="1:6" ht="33" customHeight="1" thickBot="1">
      <c r="A5" s="59" t="s">
        <v>2</v>
      </c>
      <c r="B5" s="10" t="s">
        <v>3</v>
      </c>
      <c r="C5" s="17" t="s">
        <v>4</v>
      </c>
      <c r="D5" s="37" t="s">
        <v>5</v>
      </c>
      <c r="E5" s="40" t="s">
        <v>6</v>
      </c>
      <c r="F5" s="74" t="s">
        <v>7</v>
      </c>
    </row>
    <row r="6" spans="1:6" ht="29.4" customHeight="1" thickBot="1">
      <c r="A6" s="84" t="s">
        <v>8</v>
      </c>
      <c r="B6" s="11" t="s">
        <v>78</v>
      </c>
      <c r="C6" s="29">
        <f>SUM(C7:C9)</f>
        <v>6938291</v>
      </c>
      <c r="D6" s="29">
        <f>SUM(D7:D9)</f>
        <v>6862901</v>
      </c>
      <c r="E6" s="61">
        <f>D6*100/C6</f>
        <v>98.913421186859992</v>
      </c>
      <c r="F6" s="82">
        <f>C6-D6</f>
        <v>75390</v>
      </c>
    </row>
    <row r="7" spans="1:6" ht="25.8" customHeight="1">
      <c r="A7" s="13" t="s">
        <v>9</v>
      </c>
      <c r="B7" s="27" t="s">
        <v>10</v>
      </c>
      <c r="C7" s="30">
        <v>6771600</v>
      </c>
      <c r="D7" s="38">
        <v>6006880</v>
      </c>
      <c r="E7" s="44">
        <f t="shared" ref="E7:E47" si="0">D7*100/C7</f>
        <v>88.706952566601686</v>
      </c>
      <c r="F7" s="81">
        <f t="shared" ref="F7:F47" si="1">C7-D7</f>
        <v>764720</v>
      </c>
    </row>
    <row r="8" spans="1:6" ht="28.8" customHeight="1">
      <c r="A8" s="13" t="s">
        <v>11</v>
      </c>
      <c r="B8" s="14" t="s">
        <v>12</v>
      </c>
      <c r="C8" s="31">
        <v>116691</v>
      </c>
      <c r="D8" s="39">
        <v>833226</v>
      </c>
      <c r="E8" s="43">
        <f t="shared" si="0"/>
        <v>714.04478494485431</v>
      </c>
      <c r="F8" s="76">
        <f t="shared" si="1"/>
        <v>-716535</v>
      </c>
    </row>
    <row r="9" spans="1:6" ht="17.399999999999999" customHeight="1" thickBot="1">
      <c r="A9" s="15" t="s">
        <v>13</v>
      </c>
      <c r="B9" s="16" t="s">
        <v>14</v>
      </c>
      <c r="C9" s="31">
        <v>50000</v>
      </c>
      <c r="D9" s="39">
        <v>22795</v>
      </c>
      <c r="E9" s="43">
        <f t="shared" si="0"/>
        <v>45.59</v>
      </c>
      <c r="F9" s="76">
        <f t="shared" si="1"/>
        <v>27205</v>
      </c>
    </row>
    <row r="10" spans="1:6" ht="30.6" customHeight="1" thickBot="1">
      <c r="A10" s="17" t="s">
        <v>16</v>
      </c>
      <c r="B10" s="18" t="s">
        <v>66</v>
      </c>
      <c r="C10" s="32">
        <f>C11+C15+C33+C41</f>
        <v>6938291</v>
      </c>
      <c r="D10" s="32">
        <f>D11+D15+D33+D41</f>
        <v>8373551</v>
      </c>
      <c r="E10" s="61">
        <f t="shared" si="0"/>
        <v>120.68607384729179</v>
      </c>
      <c r="F10" s="78">
        <f t="shared" si="1"/>
        <v>-1435260</v>
      </c>
    </row>
    <row r="11" spans="1:6">
      <c r="A11" s="19" t="s">
        <v>17</v>
      </c>
      <c r="B11" s="20" t="s">
        <v>18</v>
      </c>
      <c r="C11" s="33">
        <f>SUM(C12:C14)</f>
        <v>3710091</v>
      </c>
      <c r="D11" s="33">
        <f>SUM(D12:D14)</f>
        <v>3707934</v>
      </c>
      <c r="E11" s="60">
        <f t="shared" si="0"/>
        <v>99.9418612643194</v>
      </c>
      <c r="F11" s="75">
        <f t="shared" si="1"/>
        <v>2157</v>
      </c>
    </row>
    <row r="12" spans="1:6" ht="18" customHeight="1">
      <c r="A12" s="21" t="s">
        <v>9</v>
      </c>
      <c r="B12" s="22" t="s">
        <v>19</v>
      </c>
      <c r="C12" s="34">
        <v>2475212</v>
      </c>
      <c r="D12" s="39">
        <v>2519905</v>
      </c>
      <c r="E12" s="43">
        <f t="shared" si="0"/>
        <v>101.80562311430293</v>
      </c>
      <c r="F12" s="76">
        <f t="shared" si="1"/>
        <v>-44693</v>
      </c>
    </row>
    <row r="13" spans="1:6" ht="16.2" customHeight="1">
      <c r="A13" s="21" t="s">
        <v>11</v>
      </c>
      <c r="B13" s="22" t="s">
        <v>20</v>
      </c>
      <c r="C13" s="34">
        <v>374320</v>
      </c>
      <c r="D13" s="39">
        <v>330012</v>
      </c>
      <c r="E13" s="43">
        <f t="shared" si="0"/>
        <v>88.163069031844415</v>
      </c>
      <c r="F13" s="76">
        <f t="shared" si="1"/>
        <v>44308</v>
      </c>
    </row>
    <row r="14" spans="1:6" ht="39.6" customHeight="1" thickBot="1">
      <c r="A14" s="46" t="s">
        <v>13</v>
      </c>
      <c r="B14" s="47" t="s">
        <v>21</v>
      </c>
      <c r="C14" s="35">
        <v>860559</v>
      </c>
      <c r="D14" s="62">
        <v>858017</v>
      </c>
      <c r="E14" s="45">
        <f t="shared" si="0"/>
        <v>99.704610607756123</v>
      </c>
      <c r="F14" s="79">
        <f t="shared" si="1"/>
        <v>2542</v>
      </c>
    </row>
    <row r="15" spans="1:6" ht="33" customHeight="1" thickBot="1">
      <c r="A15" s="48" t="s">
        <v>22</v>
      </c>
      <c r="B15" s="49" t="s">
        <v>23</v>
      </c>
      <c r="C15" s="12">
        <f>C16+C21+C22+C23+C24+C25+C26+C27+C28+C29+C30+C31+C32</f>
        <v>788200</v>
      </c>
      <c r="D15" s="12">
        <f>D16+D21+D22+D23+D24+D25+D26+D27+D28+D29+D30+D31+D32</f>
        <v>645867</v>
      </c>
      <c r="E15" s="61">
        <f t="shared" si="0"/>
        <v>81.942019791930989</v>
      </c>
      <c r="F15" s="78">
        <f t="shared" si="1"/>
        <v>142333</v>
      </c>
    </row>
    <row r="16" spans="1:6" ht="15" thickBot="1">
      <c r="A16" s="50" t="s">
        <v>9</v>
      </c>
      <c r="B16" s="64" t="s">
        <v>24</v>
      </c>
      <c r="C16" s="67">
        <f>SUM(C17:C20)</f>
        <v>181200</v>
      </c>
      <c r="D16" s="51">
        <f>SUM(D17:D20)</f>
        <v>171606</v>
      </c>
      <c r="E16" s="41">
        <f t="shared" si="0"/>
        <v>94.705298013245027</v>
      </c>
      <c r="F16" s="80">
        <f t="shared" si="1"/>
        <v>9594</v>
      </c>
    </row>
    <row r="17" spans="1:6" ht="15.6" customHeight="1">
      <c r="A17" s="19"/>
      <c r="B17" s="23" t="s">
        <v>25</v>
      </c>
      <c r="C17" s="65">
        <v>14000</v>
      </c>
      <c r="D17" s="66">
        <v>13599</v>
      </c>
      <c r="E17" s="44">
        <f t="shared" si="0"/>
        <v>97.135714285714286</v>
      </c>
      <c r="F17" s="81">
        <f t="shared" si="1"/>
        <v>401</v>
      </c>
    </row>
    <row r="18" spans="1:6" ht="13.8" customHeight="1">
      <c r="A18" s="21"/>
      <c r="B18" s="22" t="s">
        <v>26</v>
      </c>
      <c r="C18" s="63">
        <v>98000</v>
      </c>
      <c r="D18" s="54">
        <v>90397</v>
      </c>
      <c r="E18" s="43">
        <f t="shared" si="0"/>
        <v>92.241836734693877</v>
      </c>
      <c r="F18" s="76">
        <f t="shared" si="1"/>
        <v>7603</v>
      </c>
    </row>
    <row r="19" spans="1:6" ht="14.4" customHeight="1">
      <c r="A19" s="21"/>
      <c r="B19" s="22" t="s">
        <v>27</v>
      </c>
      <c r="C19" s="63">
        <v>5000</v>
      </c>
      <c r="D19" s="54">
        <v>3419</v>
      </c>
      <c r="E19" s="43">
        <f t="shared" si="0"/>
        <v>68.38</v>
      </c>
      <c r="F19" s="76">
        <f t="shared" si="1"/>
        <v>1581</v>
      </c>
    </row>
    <row r="20" spans="1:6" ht="16.2" customHeight="1">
      <c r="A20" s="21"/>
      <c r="B20" s="22" t="s">
        <v>28</v>
      </c>
      <c r="C20" s="63">
        <v>64200</v>
      </c>
      <c r="D20" s="54">
        <v>64191</v>
      </c>
      <c r="E20" s="43">
        <f t="shared" si="0"/>
        <v>99.985981308411212</v>
      </c>
      <c r="F20" s="76">
        <f t="shared" si="1"/>
        <v>9</v>
      </c>
    </row>
    <row r="21" spans="1:6" ht="12.6" customHeight="1">
      <c r="A21" s="21" t="s">
        <v>11</v>
      </c>
      <c r="B21" s="22" t="s">
        <v>29</v>
      </c>
      <c r="C21" s="63">
        <v>30000</v>
      </c>
      <c r="D21" s="54">
        <v>28220</v>
      </c>
      <c r="E21" s="43">
        <f t="shared" si="0"/>
        <v>94.066666666666663</v>
      </c>
      <c r="F21" s="76">
        <f t="shared" si="1"/>
        <v>1780</v>
      </c>
    </row>
    <row r="22" spans="1:6" ht="14.4" customHeight="1">
      <c r="A22" s="13" t="s">
        <v>13</v>
      </c>
      <c r="B22" s="24" t="s">
        <v>30</v>
      </c>
      <c r="C22" s="53">
        <v>230000</v>
      </c>
      <c r="D22" s="54">
        <v>215941</v>
      </c>
      <c r="E22" s="43">
        <f t="shared" si="0"/>
        <v>93.88739130434783</v>
      </c>
      <c r="F22" s="76">
        <f t="shared" si="1"/>
        <v>14059</v>
      </c>
    </row>
    <row r="23" spans="1:6" ht="16.2" customHeight="1">
      <c r="A23" s="13" t="s">
        <v>31</v>
      </c>
      <c r="B23" s="24" t="s">
        <v>32</v>
      </c>
      <c r="C23" s="53">
        <v>30000</v>
      </c>
      <c r="D23" s="54">
        <v>23816</v>
      </c>
      <c r="E23" s="43">
        <f t="shared" si="0"/>
        <v>79.38666666666667</v>
      </c>
      <c r="F23" s="76">
        <f t="shared" si="1"/>
        <v>6184</v>
      </c>
    </row>
    <row r="24" spans="1:6" ht="12.6" customHeight="1">
      <c r="A24" s="13" t="s">
        <v>15</v>
      </c>
      <c r="B24" s="24" t="s">
        <v>33</v>
      </c>
      <c r="C24" s="53">
        <v>15000</v>
      </c>
      <c r="D24" s="54">
        <v>15374</v>
      </c>
      <c r="E24" s="43">
        <f t="shared" si="0"/>
        <v>102.49333333333334</v>
      </c>
      <c r="F24" s="76">
        <f t="shared" si="1"/>
        <v>-374</v>
      </c>
    </row>
    <row r="25" spans="1:6" ht="14.4" customHeight="1">
      <c r="A25" s="13" t="s">
        <v>34</v>
      </c>
      <c r="B25" s="24" t="s">
        <v>35</v>
      </c>
      <c r="C25" s="53">
        <v>200000</v>
      </c>
      <c r="D25" s="54">
        <v>120000</v>
      </c>
      <c r="E25" s="43">
        <f t="shared" si="0"/>
        <v>60</v>
      </c>
      <c r="F25" s="76">
        <f t="shared" si="1"/>
        <v>80000</v>
      </c>
    </row>
    <row r="26" spans="1:6" ht="14.4" customHeight="1">
      <c r="A26" s="13" t="s">
        <v>36</v>
      </c>
      <c r="B26" s="24" t="s">
        <v>37</v>
      </c>
      <c r="C26" s="53">
        <v>15000</v>
      </c>
      <c r="D26" s="54">
        <v>13682</v>
      </c>
      <c r="E26" s="43">
        <f t="shared" si="0"/>
        <v>91.213333333333338</v>
      </c>
      <c r="F26" s="76">
        <f t="shared" si="1"/>
        <v>1318</v>
      </c>
    </row>
    <row r="27" spans="1:6" ht="13.8" customHeight="1">
      <c r="A27" s="13" t="s">
        <v>38</v>
      </c>
      <c r="B27" s="24" t="s">
        <v>39</v>
      </c>
      <c r="C27" s="53">
        <v>15000</v>
      </c>
      <c r="D27" s="54">
        <v>12651</v>
      </c>
      <c r="E27" s="43">
        <f t="shared" si="0"/>
        <v>84.34</v>
      </c>
      <c r="F27" s="76">
        <f t="shared" si="1"/>
        <v>2349</v>
      </c>
    </row>
    <row r="28" spans="1:6" ht="13.2" customHeight="1">
      <c r="A28" s="13" t="s">
        <v>40</v>
      </c>
      <c r="B28" s="24" t="s">
        <v>41</v>
      </c>
      <c r="C28" s="53">
        <v>8000</v>
      </c>
      <c r="D28" s="54">
        <v>5123</v>
      </c>
      <c r="E28" s="43">
        <f t="shared" si="0"/>
        <v>64.037499999999994</v>
      </c>
      <c r="F28" s="76">
        <f t="shared" si="1"/>
        <v>2877</v>
      </c>
    </row>
    <row r="29" spans="1:6" ht="15" customHeight="1">
      <c r="A29" s="13" t="s">
        <v>42</v>
      </c>
      <c r="B29" s="24" t="s">
        <v>43</v>
      </c>
      <c r="C29" s="53">
        <v>10000</v>
      </c>
      <c r="D29" s="54">
        <v>4898</v>
      </c>
      <c r="E29" s="43">
        <f t="shared" si="0"/>
        <v>48.98</v>
      </c>
      <c r="F29" s="76">
        <f t="shared" si="1"/>
        <v>5102</v>
      </c>
    </row>
    <row r="30" spans="1:6" ht="14.4" customHeight="1">
      <c r="A30" s="13" t="s">
        <v>44</v>
      </c>
      <c r="B30" s="24" t="s">
        <v>45</v>
      </c>
      <c r="C30" s="53">
        <v>25000</v>
      </c>
      <c r="D30" s="54">
        <v>18110</v>
      </c>
      <c r="E30" s="43">
        <f t="shared" si="0"/>
        <v>72.44</v>
      </c>
      <c r="F30" s="76">
        <f t="shared" si="1"/>
        <v>6890</v>
      </c>
    </row>
    <row r="31" spans="1:6" ht="15.6" customHeight="1">
      <c r="A31" s="13" t="s">
        <v>46</v>
      </c>
      <c r="B31" s="25" t="s">
        <v>47</v>
      </c>
      <c r="C31" s="53">
        <v>20000</v>
      </c>
      <c r="D31" s="54">
        <v>8091</v>
      </c>
      <c r="E31" s="43">
        <f t="shared" si="0"/>
        <v>40.454999999999998</v>
      </c>
      <c r="F31" s="76">
        <f t="shared" si="1"/>
        <v>11909</v>
      </c>
    </row>
    <row r="32" spans="1:6" ht="14.4" customHeight="1" thickBot="1">
      <c r="A32" s="55" t="s">
        <v>48</v>
      </c>
      <c r="B32" s="25" t="s">
        <v>49</v>
      </c>
      <c r="C32" s="68">
        <v>9000</v>
      </c>
      <c r="D32" s="62">
        <v>8355</v>
      </c>
      <c r="E32" s="45">
        <f t="shared" si="0"/>
        <v>92.833333333333329</v>
      </c>
      <c r="F32" s="77">
        <f t="shared" si="1"/>
        <v>645</v>
      </c>
    </row>
    <row r="33" spans="1:6" ht="30" customHeight="1" thickBot="1">
      <c r="A33" s="59" t="s">
        <v>50</v>
      </c>
      <c r="B33" s="56" t="s">
        <v>51</v>
      </c>
      <c r="C33" s="12">
        <f>SUM(C34:C39)</f>
        <v>2170000</v>
      </c>
      <c r="D33" s="12">
        <f>SUM(D34:D40)</f>
        <v>3776130</v>
      </c>
      <c r="E33" s="61">
        <f t="shared" si="0"/>
        <v>174.01520737327189</v>
      </c>
      <c r="F33" s="82">
        <f t="shared" si="1"/>
        <v>-1606130</v>
      </c>
    </row>
    <row r="34" spans="1:6" ht="54" customHeight="1">
      <c r="A34" s="58" t="s">
        <v>9</v>
      </c>
      <c r="B34" s="28" t="s">
        <v>52</v>
      </c>
      <c r="C34" s="70">
        <v>1100000</v>
      </c>
      <c r="D34" s="66">
        <v>1085691</v>
      </c>
      <c r="E34" s="44">
        <f t="shared" si="0"/>
        <v>98.699181818181813</v>
      </c>
      <c r="F34" s="81">
        <f t="shared" si="1"/>
        <v>14309</v>
      </c>
    </row>
    <row r="35" spans="1:6" ht="26.4" customHeight="1">
      <c r="A35" s="13" t="s">
        <v>11</v>
      </c>
      <c r="B35" s="24" t="s">
        <v>53</v>
      </c>
      <c r="C35" s="53">
        <v>100000</v>
      </c>
      <c r="D35" s="54"/>
      <c r="E35" s="43">
        <f t="shared" si="0"/>
        <v>0</v>
      </c>
      <c r="F35" s="76">
        <f t="shared" si="1"/>
        <v>100000</v>
      </c>
    </row>
    <row r="36" spans="1:6" ht="27.6" customHeight="1">
      <c r="A36" s="13" t="s">
        <v>13</v>
      </c>
      <c r="B36" s="24" t="s">
        <v>79</v>
      </c>
      <c r="C36" s="53">
        <v>200000</v>
      </c>
      <c r="D36" s="54">
        <v>368995</v>
      </c>
      <c r="E36" s="43">
        <f t="shared" si="0"/>
        <v>184.4975</v>
      </c>
      <c r="F36" s="76">
        <f t="shared" si="1"/>
        <v>-168995</v>
      </c>
    </row>
    <row r="37" spans="1:6" ht="40.799999999999997" customHeight="1">
      <c r="A37" s="13" t="s">
        <v>31</v>
      </c>
      <c r="B37" s="24" t="s">
        <v>54</v>
      </c>
      <c r="C37" s="53">
        <v>300000</v>
      </c>
      <c r="D37" s="54">
        <v>315634</v>
      </c>
      <c r="E37" s="43">
        <f t="shared" si="0"/>
        <v>105.21133333333333</v>
      </c>
      <c r="F37" s="76">
        <f t="shared" si="1"/>
        <v>-15634</v>
      </c>
    </row>
    <row r="38" spans="1:6" ht="39" customHeight="1">
      <c r="A38" s="13" t="s">
        <v>15</v>
      </c>
      <c r="B38" s="24" t="s">
        <v>55</v>
      </c>
      <c r="C38" s="53">
        <v>200000</v>
      </c>
      <c r="D38" s="54">
        <v>276264</v>
      </c>
      <c r="E38" s="43">
        <f t="shared" si="0"/>
        <v>138.13200000000001</v>
      </c>
      <c r="F38" s="76">
        <f t="shared" si="1"/>
        <v>-76264</v>
      </c>
    </row>
    <row r="39" spans="1:6" ht="28.2" customHeight="1">
      <c r="A39" s="55" t="s">
        <v>34</v>
      </c>
      <c r="B39" s="25" t="s">
        <v>56</v>
      </c>
      <c r="C39" s="68">
        <v>270000</v>
      </c>
      <c r="D39" s="62">
        <v>272921</v>
      </c>
      <c r="E39" s="45">
        <f t="shared" si="0"/>
        <v>101.08185185185185</v>
      </c>
      <c r="F39" s="77">
        <f t="shared" si="1"/>
        <v>-2921</v>
      </c>
    </row>
    <row r="40" spans="1:6" ht="28.2" customHeight="1">
      <c r="A40" s="13" t="s">
        <v>36</v>
      </c>
      <c r="B40" s="109" t="s">
        <v>80</v>
      </c>
      <c r="C40" s="53"/>
      <c r="D40" s="54">
        <v>1456625</v>
      </c>
      <c r="E40" s="43"/>
      <c r="F40" s="76">
        <f t="shared" si="1"/>
        <v>-1456625</v>
      </c>
    </row>
    <row r="41" spans="1:6" ht="48" customHeight="1" thickBot="1">
      <c r="A41" s="57" t="s">
        <v>57</v>
      </c>
      <c r="B41" s="105" t="s">
        <v>58</v>
      </c>
      <c r="C41" s="106">
        <f>SUM(C42:C43)</f>
        <v>270000</v>
      </c>
      <c r="D41" s="106">
        <f>SUM(D42:D43)</f>
        <v>243620</v>
      </c>
      <c r="E41" s="107">
        <f t="shared" si="0"/>
        <v>90.229629629629628</v>
      </c>
      <c r="F41" s="108">
        <f t="shared" si="1"/>
        <v>26380</v>
      </c>
    </row>
    <row r="42" spans="1:6" ht="28.8" customHeight="1">
      <c r="A42" s="13" t="s">
        <v>9</v>
      </c>
      <c r="B42" s="28" t="s">
        <v>59</v>
      </c>
      <c r="C42" s="70">
        <v>170000</v>
      </c>
      <c r="D42" s="66">
        <v>165600</v>
      </c>
      <c r="E42" s="44">
        <f t="shared" si="0"/>
        <v>97.411764705882348</v>
      </c>
      <c r="F42" s="81">
        <f t="shared" si="1"/>
        <v>4400</v>
      </c>
    </row>
    <row r="43" spans="1:6" ht="20.399999999999999" customHeight="1" thickBot="1">
      <c r="A43" s="13" t="s">
        <v>11</v>
      </c>
      <c r="B43" s="25" t="s">
        <v>60</v>
      </c>
      <c r="C43" s="68">
        <v>100000</v>
      </c>
      <c r="D43" s="62">
        <v>78020</v>
      </c>
      <c r="E43" s="45">
        <f t="shared" si="0"/>
        <v>78.02</v>
      </c>
      <c r="F43" s="77">
        <f t="shared" si="1"/>
        <v>21980</v>
      </c>
    </row>
    <row r="44" spans="1:6" ht="65.400000000000006" customHeight="1" thickBot="1">
      <c r="A44" s="57" t="s">
        <v>61</v>
      </c>
      <c r="B44" s="69" t="s">
        <v>62</v>
      </c>
      <c r="C44" s="12">
        <f>SUM(C45:C47)</f>
        <v>403000</v>
      </c>
      <c r="D44" s="12">
        <f>SUM(D45:D47)</f>
        <v>0</v>
      </c>
      <c r="E44" s="61">
        <f t="shared" si="0"/>
        <v>0</v>
      </c>
      <c r="F44" s="82">
        <f t="shared" si="1"/>
        <v>403000</v>
      </c>
    </row>
    <row r="45" spans="1:6" ht="53.4" customHeight="1">
      <c r="A45" s="13" t="s">
        <v>9</v>
      </c>
      <c r="B45" s="28" t="s">
        <v>63</v>
      </c>
      <c r="C45" s="70">
        <v>20000</v>
      </c>
      <c r="D45" s="66"/>
      <c r="E45" s="44">
        <f t="shared" si="0"/>
        <v>0</v>
      </c>
      <c r="F45" s="81">
        <f t="shared" si="1"/>
        <v>20000</v>
      </c>
    </row>
    <row r="46" spans="1:6" ht="52.2" customHeight="1">
      <c r="A46" s="13" t="s">
        <v>11</v>
      </c>
      <c r="B46" s="24" t="s">
        <v>64</v>
      </c>
      <c r="C46" s="53">
        <v>130000</v>
      </c>
      <c r="D46" s="54"/>
      <c r="E46" s="43">
        <f t="shared" si="0"/>
        <v>0</v>
      </c>
      <c r="F46" s="76">
        <f t="shared" si="1"/>
        <v>130000</v>
      </c>
    </row>
    <row r="47" spans="1:6" ht="52.8" customHeight="1">
      <c r="A47" s="13" t="s">
        <v>13</v>
      </c>
      <c r="B47" s="24" t="s">
        <v>65</v>
      </c>
      <c r="C47" s="53">
        <v>253000</v>
      </c>
      <c r="D47" s="54"/>
      <c r="E47" s="43">
        <f t="shared" si="0"/>
        <v>0</v>
      </c>
      <c r="F47" s="76">
        <f t="shared" si="1"/>
        <v>253000</v>
      </c>
    </row>
    <row r="48" spans="1:6" ht="19.8" customHeight="1">
      <c r="A48" s="2"/>
      <c r="B48" s="3"/>
      <c r="C48" s="4"/>
      <c r="D48" s="36"/>
      <c r="E48" s="42"/>
      <c r="F48" s="72"/>
    </row>
    <row r="49" spans="1:6" ht="19.2" customHeight="1" thickBot="1">
      <c r="B49" s="88" t="s">
        <v>67</v>
      </c>
    </row>
    <row r="50" spans="1:6" ht="27" thickBot="1">
      <c r="A50" s="59" t="s">
        <v>2</v>
      </c>
      <c r="B50" s="59" t="s">
        <v>3</v>
      </c>
      <c r="C50" s="59" t="s">
        <v>4</v>
      </c>
      <c r="D50" s="89" t="s">
        <v>5</v>
      </c>
      <c r="E50" s="90" t="s">
        <v>6</v>
      </c>
      <c r="F50" s="74" t="s">
        <v>7</v>
      </c>
    </row>
    <row r="51" spans="1:6" ht="27" customHeight="1" thickBot="1">
      <c r="A51" s="91">
        <v>1</v>
      </c>
      <c r="B51" s="92" t="s">
        <v>71</v>
      </c>
      <c r="C51" s="86">
        <v>205000</v>
      </c>
      <c r="D51" s="93">
        <v>202950</v>
      </c>
      <c r="E51" s="61">
        <f>D51*100/C51</f>
        <v>99</v>
      </c>
      <c r="F51" s="82">
        <f>C51-D51</f>
        <v>2050</v>
      </c>
    </row>
    <row r="52" spans="1:6" ht="19.2" customHeight="1" thickBot="1">
      <c r="A52" s="87" t="s">
        <v>68</v>
      </c>
      <c r="B52" s="85" t="s">
        <v>69</v>
      </c>
      <c r="C52" s="94">
        <v>192700</v>
      </c>
      <c r="D52" s="94">
        <v>182937</v>
      </c>
      <c r="E52" s="95">
        <f>D52*100/C52</f>
        <v>94.933575505967823</v>
      </c>
      <c r="F52" s="80">
        <f>C52-D52</f>
        <v>9763</v>
      </c>
    </row>
    <row r="53" spans="1:6" ht="15" thickBot="1">
      <c r="A53" s="96" t="s">
        <v>70</v>
      </c>
      <c r="B53" s="97" t="s">
        <v>72</v>
      </c>
      <c r="C53" s="98">
        <v>6150</v>
      </c>
      <c r="D53" s="99">
        <v>6088</v>
      </c>
      <c r="E53" s="95">
        <f>D53*100/C53</f>
        <v>98.99186991869918</v>
      </c>
      <c r="F53" s="80">
        <f>C53-D53</f>
        <v>62</v>
      </c>
    </row>
    <row r="54" spans="1:6" ht="15" thickBot="1">
      <c r="A54" s="96" t="s">
        <v>73</v>
      </c>
      <c r="B54" s="100" t="s">
        <v>75</v>
      </c>
      <c r="C54" s="101">
        <f>C51-C52-C53</f>
        <v>6150</v>
      </c>
      <c r="D54" s="101">
        <f>D51-D52-D53</f>
        <v>13925</v>
      </c>
      <c r="E54" s="95"/>
      <c r="F54" s="80">
        <v>7775</v>
      </c>
    </row>
    <row r="55" spans="1:6" ht="15" thickBot="1">
      <c r="A55" s="96" t="s">
        <v>61</v>
      </c>
      <c r="B55" s="100" t="s">
        <v>76</v>
      </c>
      <c r="C55" s="103"/>
      <c r="D55" s="103"/>
      <c r="E55" s="103"/>
      <c r="F55" s="102"/>
    </row>
    <row r="57" spans="1:6">
      <c r="D57" s="110"/>
      <c r="E57" s="110"/>
      <c r="F57" s="110"/>
    </row>
    <row r="58" spans="1:6">
      <c r="D58" s="110"/>
      <c r="E58" s="110"/>
      <c r="F58" s="110"/>
    </row>
    <row r="60" spans="1:6">
      <c r="B60" t="s">
        <v>74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cp:lastPrinted>2023-02-27T07:34:20Z</cp:lastPrinted>
  <dcterms:created xsi:type="dcterms:W3CDTF">2022-06-23T06:56:04Z</dcterms:created>
  <dcterms:modified xsi:type="dcterms:W3CDTF">2023-02-27T07:42:47Z</dcterms:modified>
</cp:coreProperties>
</file>