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16128" windowHeight="5676"/>
  </bookViews>
  <sheets>
    <sheet name="дек" sheetId="11" r:id="rId1"/>
    <sheet name="нояб" sheetId="9" r:id="rId2"/>
    <sheet name="окт" sheetId="8" r:id="rId3"/>
    <sheet name="сент" sheetId="7" r:id="rId4"/>
    <sheet name="авг" sheetId="6" r:id="rId5"/>
    <sheet name="по июль" sheetId="5" r:id="rId6"/>
    <sheet name="1 полугодие" sheetId="4" r:id="rId7"/>
    <sheet name="с янв по май 22" sheetId="1" r:id="rId8"/>
  </sheets>
  <calcPr calcId="124519" refMode="R1C1"/>
</workbook>
</file>

<file path=xl/calcChain.xml><?xml version="1.0" encoding="utf-8"?>
<calcChain xmlns="http://schemas.openxmlformats.org/spreadsheetml/2006/main">
  <c r="C9" i="11"/>
  <c r="C37"/>
  <c r="C53"/>
  <c r="C41"/>
  <c r="C20"/>
  <c r="C19" s="1"/>
  <c r="C15"/>
  <c r="D33" i="9"/>
  <c r="F40"/>
  <c r="C14" i="11" l="1"/>
  <c r="D54" i="9"/>
  <c r="C54"/>
  <c r="F53"/>
  <c r="E53"/>
  <c r="F52"/>
  <c r="E52"/>
  <c r="F51"/>
  <c r="E51"/>
  <c r="F47"/>
  <c r="E47"/>
  <c r="F46"/>
  <c r="E46"/>
  <c r="F45"/>
  <c r="E45"/>
  <c r="D44"/>
  <c r="E44" s="1"/>
  <c r="C44"/>
  <c r="F43"/>
  <c r="E43"/>
  <c r="F42"/>
  <c r="E42"/>
  <c r="D41"/>
  <c r="E41" s="1"/>
  <c r="C41"/>
  <c r="F39"/>
  <c r="E39"/>
  <c r="F38"/>
  <c r="E38"/>
  <c r="F37"/>
  <c r="E37"/>
  <c r="F36"/>
  <c r="E36"/>
  <c r="F35"/>
  <c r="E35"/>
  <c r="F34"/>
  <c r="E34"/>
  <c r="E33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D15"/>
  <c r="E15" s="1"/>
  <c r="C15"/>
  <c r="F14"/>
  <c r="E14"/>
  <c r="F13"/>
  <c r="E13"/>
  <c r="F12"/>
  <c r="E12"/>
  <c r="D11"/>
  <c r="E11" s="1"/>
  <c r="C11"/>
  <c r="D10"/>
  <c r="E10" s="1"/>
  <c r="C10"/>
  <c r="F9"/>
  <c r="E9"/>
  <c r="F8"/>
  <c r="E8"/>
  <c r="F7"/>
  <c r="E7"/>
  <c r="D6"/>
  <c r="E6" s="1"/>
  <c r="C6"/>
  <c r="D11" i="8"/>
  <c r="E11" s="1"/>
  <c r="D53"/>
  <c r="C53"/>
  <c r="F52"/>
  <c r="E52"/>
  <c r="F51"/>
  <c r="E51"/>
  <c r="F50"/>
  <c r="E50"/>
  <c r="F46"/>
  <c r="E46"/>
  <c r="F45"/>
  <c r="E45"/>
  <c r="F44"/>
  <c r="E44"/>
  <c r="D43"/>
  <c r="E43" s="1"/>
  <c r="C43"/>
  <c r="F43" s="1"/>
  <c r="F42"/>
  <c r="E42"/>
  <c r="F41"/>
  <c r="E41"/>
  <c r="D40"/>
  <c r="E40" s="1"/>
  <c r="C40"/>
  <c r="F40" s="1"/>
  <c r="F39"/>
  <c r="E39"/>
  <c r="F38"/>
  <c r="E38"/>
  <c r="F37"/>
  <c r="E37"/>
  <c r="F36"/>
  <c r="E36"/>
  <c r="F35"/>
  <c r="E35"/>
  <c r="F34"/>
  <c r="E34"/>
  <c r="D33"/>
  <c r="E33" s="1"/>
  <c r="C33"/>
  <c r="F33" s="1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F16" s="1"/>
  <c r="D15"/>
  <c r="E15" s="1"/>
  <c r="C15"/>
  <c r="F14"/>
  <c r="E14"/>
  <c r="F13"/>
  <c r="E13"/>
  <c r="F12"/>
  <c r="E12"/>
  <c r="C11"/>
  <c r="F11" s="1"/>
  <c r="C10"/>
  <c r="F9"/>
  <c r="E9"/>
  <c r="F8"/>
  <c r="E8"/>
  <c r="F7"/>
  <c r="E7"/>
  <c r="D6"/>
  <c r="E6" s="1"/>
  <c r="C6"/>
  <c r="F6" s="1"/>
  <c r="D53" i="7"/>
  <c r="C53"/>
  <c r="F52"/>
  <c r="E52"/>
  <c r="F51"/>
  <c r="E51"/>
  <c r="F50"/>
  <c r="E50"/>
  <c r="F46"/>
  <c r="E46"/>
  <c r="F45"/>
  <c r="E45"/>
  <c r="F44"/>
  <c r="E44"/>
  <c r="D43"/>
  <c r="E43" s="1"/>
  <c r="C43"/>
  <c r="F42"/>
  <c r="E42"/>
  <c r="F41"/>
  <c r="E41"/>
  <c r="D40"/>
  <c r="E40" s="1"/>
  <c r="C40"/>
  <c r="F39"/>
  <c r="E39"/>
  <c r="F38"/>
  <c r="E38"/>
  <c r="F37"/>
  <c r="E37"/>
  <c r="F36"/>
  <c r="E36"/>
  <c r="F35"/>
  <c r="E35"/>
  <c r="F34"/>
  <c r="E34"/>
  <c r="D33"/>
  <c r="E33" s="1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D15"/>
  <c r="E15" s="1"/>
  <c r="C15"/>
  <c r="F14"/>
  <c r="E14"/>
  <c r="F13"/>
  <c r="E13"/>
  <c r="F12"/>
  <c r="E12"/>
  <c r="D11"/>
  <c r="E11" s="1"/>
  <c r="C11"/>
  <c r="C10"/>
  <c r="F9"/>
  <c r="E9"/>
  <c r="F8"/>
  <c r="E8"/>
  <c r="F7"/>
  <c r="E7"/>
  <c r="D6"/>
  <c r="E6" s="1"/>
  <c r="C6"/>
  <c r="D53" i="6"/>
  <c r="C53"/>
  <c r="F52"/>
  <c r="E52"/>
  <c r="F51"/>
  <c r="E51"/>
  <c r="F50"/>
  <c r="E50"/>
  <c r="F46"/>
  <c r="E46"/>
  <c r="F45"/>
  <c r="E45"/>
  <c r="F44"/>
  <c r="E44"/>
  <c r="D43"/>
  <c r="E43" s="1"/>
  <c r="C43"/>
  <c r="F43" s="1"/>
  <c r="F42"/>
  <c r="E42"/>
  <c r="F41"/>
  <c r="E41"/>
  <c r="D40"/>
  <c r="E40" s="1"/>
  <c r="C40"/>
  <c r="F39"/>
  <c r="E39"/>
  <c r="F38"/>
  <c r="E38"/>
  <c r="F37"/>
  <c r="E37"/>
  <c r="F36"/>
  <c r="E36"/>
  <c r="F35"/>
  <c r="E35"/>
  <c r="F34"/>
  <c r="E34"/>
  <c r="D33"/>
  <c r="E33" s="1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D15"/>
  <c r="E15" s="1"/>
  <c r="C15"/>
  <c r="F14"/>
  <c r="E14"/>
  <c r="F13"/>
  <c r="E13"/>
  <c r="F12"/>
  <c r="E12"/>
  <c r="D11"/>
  <c r="E11" s="1"/>
  <c r="C11"/>
  <c r="D10"/>
  <c r="E10" s="1"/>
  <c r="C10"/>
  <c r="F9"/>
  <c r="E9"/>
  <c r="F8"/>
  <c r="E8"/>
  <c r="F7"/>
  <c r="E7"/>
  <c r="D6"/>
  <c r="E6" s="1"/>
  <c r="C6"/>
  <c r="D53" i="5"/>
  <c r="C53"/>
  <c r="F52"/>
  <c r="E52"/>
  <c r="F51"/>
  <c r="E51"/>
  <c r="F50"/>
  <c r="E50"/>
  <c r="F46"/>
  <c r="E46"/>
  <c r="F45"/>
  <c r="E45"/>
  <c r="F44"/>
  <c r="E44"/>
  <c r="D43"/>
  <c r="E43" s="1"/>
  <c r="C43"/>
  <c r="F42"/>
  <c r="E42"/>
  <c r="F41"/>
  <c r="E41"/>
  <c r="D40"/>
  <c r="E40" s="1"/>
  <c r="C40"/>
  <c r="F39"/>
  <c r="E39"/>
  <c r="F38"/>
  <c r="E38"/>
  <c r="F37"/>
  <c r="E37"/>
  <c r="F36"/>
  <c r="E36"/>
  <c r="F35"/>
  <c r="E35"/>
  <c r="F34"/>
  <c r="E34"/>
  <c r="D33"/>
  <c r="E33" s="1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D15"/>
  <c r="E15" s="1"/>
  <c r="C15"/>
  <c r="F14"/>
  <c r="E14"/>
  <c r="F13"/>
  <c r="E13"/>
  <c r="F12"/>
  <c r="E12"/>
  <c r="D11"/>
  <c r="E11" s="1"/>
  <c r="C11"/>
  <c r="C10"/>
  <c r="F9"/>
  <c r="E9"/>
  <c r="F8"/>
  <c r="E8"/>
  <c r="F7"/>
  <c r="E7"/>
  <c r="D6"/>
  <c r="E6" s="1"/>
  <c r="C6"/>
  <c r="D53" i="4"/>
  <c r="C53"/>
  <c r="F52"/>
  <c r="E52"/>
  <c r="F51"/>
  <c r="E51"/>
  <c r="F50"/>
  <c r="E50"/>
  <c r="F46"/>
  <c r="E46"/>
  <c r="F45"/>
  <c r="E45"/>
  <c r="F44"/>
  <c r="E44"/>
  <c r="D43"/>
  <c r="E43" s="1"/>
  <c r="C43"/>
  <c r="F43" s="1"/>
  <c r="F42"/>
  <c r="E42"/>
  <c r="F41"/>
  <c r="E41"/>
  <c r="D40"/>
  <c r="E40" s="1"/>
  <c r="C40"/>
  <c r="F39"/>
  <c r="E39"/>
  <c r="F38"/>
  <c r="E38"/>
  <c r="F37"/>
  <c r="E37"/>
  <c r="F36"/>
  <c r="E36"/>
  <c r="F35"/>
  <c r="E35"/>
  <c r="F34"/>
  <c r="E34"/>
  <c r="D33"/>
  <c r="E33" s="1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E16" s="1"/>
  <c r="C16"/>
  <c r="D15"/>
  <c r="E15" s="1"/>
  <c r="C15"/>
  <c r="F14"/>
  <c r="E14"/>
  <c r="F13"/>
  <c r="E13"/>
  <c r="F12"/>
  <c r="E12"/>
  <c r="D11"/>
  <c r="E11" s="1"/>
  <c r="C11"/>
  <c r="D10"/>
  <c r="E10" s="1"/>
  <c r="C10"/>
  <c r="F9"/>
  <c r="E9"/>
  <c r="F8"/>
  <c r="E8"/>
  <c r="F7"/>
  <c r="E7"/>
  <c r="D6"/>
  <c r="E6" s="1"/>
  <c r="C6"/>
  <c r="D6" i="1"/>
  <c r="C6"/>
  <c r="D53"/>
  <c r="C53"/>
  <c r="F52"/>
  <c r="E52"/>
  <c r="D11"/>
  <c r="C11"/>
  <c r="E7"/>
  <c r="E8"/>
  <c r="E9"/>
  <c r="E50"/>
  <c r="E12"/>
  <c r="E13"/>
  <c r="E14"/>
  <c r="E17"/>
  <c r="E18"/>
  <c r="E19"/>
  <c r="E20"/>
  <c r="E21"/>
  <c r="E22"/>
  <c r="E23"/>
  <c r="E24"/>
  <c r="E25"/>
  <c r="E26"/>
  <c r="E27"/>
  <c r="E28"/>
  <c r="E29"/>
  <c r="E30"/>
  <c r="E31"/>
  <c r="E32"/>
  <c r="E34"/>
  <c r="E35"/>
  <c r="E36"/>
  <c r="E37"/>
  <c r="E38"/>
  <c r="E39"/>
  <c r="E41"/>
  <c r="E42"/>
  <c r="E51"/>
  <c r="E44"/>
  <c r="E45"/>
  <c r="E46"/>
  <c r="F7"/>
  <c r="F8"/>
  <c r="F9"/>
  <c r="F50"/>
  <c r="F12"/>
  <c r="F13"/>
  <c r="F14"/>
  <c r="F17"/>
  <c r="F18"/>
  <c r="F19"/>
  <c r="F20"/>
  <c r="F21"/>
  <c r="F22"/>
  <c r="F23"/>
  <c r="F24"/>
  <c r="F25"/>
  <c r="F26"/>
  <c r="F27"/>
  <c r="F28"/>
  <c r="F29"/>
  <c r="F30"/>
  <c r="F31"/>
  <c r="F32"/>
  <c r="F34"/>
  <c r="F35"/>
  <c r="F36"/>
  <c r="F37"/>
  <c r="F38"/>
  <c r="F39"/>
  <c r="F41"/>
  <c r="F42"/>
  <c r="F51"/>
  <c r="F44"/>
  <c r="F45"/>
  <c r="F46"/>
  <c r="D43"/>
  <c r="C43"/>
  <c r="D40"/>
  <c r="C40"/>
  <c r="D33"/>
  <c r="C33"/>
  <c r="D16"/>
  <c r="D15" s="1"/>
  <c r="C16"/>
  <c r="F11" i="9" l="1"/>
  <c r="F10"/>
  <c r="F6"/>
  <c r="F15"/>
  <c r="F16"/>
  <c r="F33"/>
  <c r="F41"/>
  <c r="F44"/>
  <c r="D10" i="8"/>
  <c r="E10" s="1"/>
  <c r="F15"/>
  <c r="D10" i="7"/>
  <c r="E10" s="1"/>
  <c r="F6"/>
  <c r="F11"/>
  <c r="F15"/>
  <c r="F16"/>
  <c r="F33"/>
  <c r="F40"/>
  <c r="F43"/>
  <c r="F10" i="6"/>
  <c r="F40"/>
  <c r="F6"/>
  <c r="F11"/>
  <c r="F15"/>
  <c r="F16"/>
  <c r="F33"/>
  <c r="D10" i="5"/>
  <c r="E10" s="1"/>
  <c r="F6"/>
  <c r="F11"/>
  <c r="F15"/>
  <c r="F16"/>
  <c r="F33"/>
  <c r="F40"/>
  <c r="F43"/>
  <c r="F10" i="4"/>
  <c r="F11"/>
  <c r="F15"/>
  <c r="F16"/>
  <c r="F33"/>
  <c r="F40"/>
  <c r="F6"/>
  <c r="F16" i="1"/>
  <c r="E33"/>
  <c r="E40"/>
  <c r="E43"/>
  <c r="F11"/>
  <c r="F40"/>
  <c r="D10"/>
  <c r="F43"/>
  <c r="E16"/>
  <c r="E11"/>
  <c r="C15"/>
  <c r="C10" s="1"/>
  <c r="F33"/>
  <c r="F10" i="8" l="1"/>
  <c r="F10" i="7"/>
  <c r="F10" i="5"/>
  <c r="E10" i="1"/>
  <c r="F15"/>
  <c r="F10"/>
  <c r="E15"/>
  <c r="E6" l="1"/>
  <c r="F6"/>
</calcChain>
</file>

<file path=xl/sharedStrings.xml><?xml version="1.0" encoding="utf-8"?>
<sst xmlns="http://schemas.openxmlformats.org/spreadsheetml/2006/main" count="842" uniqueCount="109">
  <si>
    <t>Остаток денежных средств   на 01.01.2022</t>
  </si>
  <si>
    <t xml:space="preserve">                                                   </t>
  </si>
  <si>
    <t xml:space="preserve">                                            руб.</t>
  </si>
  <si>
    <t>№</t>
  </si>
  <si>
    <t>Статьи поступлений и расходов</t>
  </si>
  <si>
    <t>План на 2022г.</t>
  </si>
  <si>
    <t>Факт</t>
  </si>
  <si>
    <t>%</t>
  </si>
  <si>
    <t>отклонение</t>
  </si>
  <si>
    <t>I</t>
  </si>
  <si>
    <t>а)</t>
  </si>
  <si>
    <t>Членские, обязательные взносы 2022г.</t>
  </si>
  <si>
    <t>б)</t>
  </si>
  <si>
    <t>Членские, обязательные  и целевые взносы прошлых лет</t>
  </si>
  <si>
    <t>в)</t>
  </si>
  <si>
    <t>Прочие доходы</t>
  </si>
  <si>
    <t>д)</t>
  </si>
  <si>
    <t>II</t>
  </si>
  <si>
    <r>
      <t xml:space="preserve"> </t>
    </r>
    <r>
      <rPr>
        <b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.</t>
    </r>
  </si>
  <si>
    <t xml:space="preserve">Фонд ЗП </t>
  </si>
  <si>
    <t>Ф З П сотрудников ЖК</t>
  </si>
  <si>
    <t>Премиальный фонд  20%</t>
  </si>
  <si>
    <t xml:space="preserve">Налоги с ФЗП   30,2% в т.ч  (22% на ОПС; 5,1% на  ОМС; 2,9% на ОСС; 0,2% от НС) </t>
  </si>
  <si>
    <r>
      <t>2</t>
    </r>
    <r>
      <rPr>
        <sz val="10"/>
        <rFont val="Times New Roman"/>
        <family val="1"/>
        <charset val="204"/>
      </rPr>
      <t>.</t>
    </r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</si>
  <si>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</si>
  <si>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</si>
  <si>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</si>
  <si>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</si>
  <si>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</si>
  <si>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</si>
  <si>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</si>
  <si>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</si>
  <si>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г)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</si>
  <si>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</si>
  <si>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</si>
  <si>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</si>
  <si>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</si>
  <si>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</si>
  <si>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</si>
  <si>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</si>
  <si>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Текущий общий анализ воды</t>
  </si>
  <si>
    <t>и)</t>
  </si>
  <si>
    <t>Канц. товары</t>
  </si>
  <si>
    <t>к)</t>
  </si>
  <si>
    <t>Расходы на проведение собрания</t>
  </si>
  <si>
    <t>л)</t>
  </si>
  <si>
    <t>Обще-хозяйственные расходы</t>
  </si>
  <si>
    <t>м)</t>
  </si>
  <si>
    <t>Прочие расходы</t>
  </si>
  <si>
    <t>н)</t>
  </si>
  <si>
    <t>Вывоз мусора</t>
  </si>
  <si>
    <r>
      <t>3</t>
    </r>
    <r>
      <rPr>
        <sz val="10"/>
        <rFont val="Times New Roman"/>
        <family val="1"/>
        <charset val="204"/>
      </rPr>
      <t>.</t>
    </r>
  </si>
  <si>
    <t>Расходы на содержание, ремонт и обслуживание водопровода: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</si>
  <si>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</si>
  <si>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 xml:space="preserve">Замена и ремонт задвижек на трубах магистральных улиц </t>
  </si>
  <si>
    <t xml:space="preserve">Техобслуживание и ремонт насосных станций №1 и №2 </t>
  </si>
  <si>
    <t>Текущий ремонт поливного водопровода, скважины  (сварка порывов и свищей, замена труб )</t>
  </si>
  <si>
    <t>Текущий ремонт хозпитьевого водопровода (сварка порывов и свищей, замена труб)</t>
  </si>
  <si>
    <t>Монтаж узловых распределительных водяных колодцев</t>
  </si>
  <si>
    <r>
      <t>4</t>
    </r>
    <r>
      <rPr>
        <sz val="10"/>
        <rFont val="Times New Roman"/>
        <family val="1"/>
        <charset val="204"/>
      </rPr>
      <t>.</t>
    </r>
  </si>
  <si>
    <t>Расходы на поддержание внутреннего порядка, обеспечение пожарной безопасности:</t>
  </si>
  <si>
    <t>Пожертвование на добравольную пожарную команду</t>
  </si>
  <si>
    <t xml:space="preserve">Благоустройство территории ЖК </t>
  </si>
  <si>
    <t>5.</t>
  </si>
  <si>
    <t>Расходы связанные для хозпитьевого и технологического обеспечения водой кооператива на срок 25 лет  ( ранее учтенные в чл. взносах прошлых лет)</t>
  </si>
  <si>
    <t>Проведение химических анализов, определение тяжелых металлов, нефтепродуктов и на радионуклиды для ОЗПВ</t>
  </si>
  <si>
    <t xml:space="preserve">Составление и представления отчета на экспертизу ТКЗ, получение протокола ТКЗ,сдача отчета в Росгеолфонд.  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</si>
  <si>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</si>
  <si>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  Исполнение  Сметы доходов и расходов с января по май   2022г.</t>
  </si>
  <si>
    <t xml:space="preserve">Всего расходов за счет членских взносов  </t>
  </si>
  <si>
    <t>Коммерческая деятельность</t>
  </si>
  <si>
    <t>2.</t>
  </si>
  <si>
    <t>Расходы на Чистку дорог от снега</t>
  </si>
  <si>
    <t>3.</t>
  </si>
  <si>
    <t>Поступление средств за Услуги по контракту за  очистку снега</t>
  </si>
  <si>
    <t xml:space="preserve">Налог на доходы </t>
  </si>
  <si>
    <t>4.</t>
  </si>
  <si>
    <t>Главный бухгалтер   Н.В. Авилова</t>
  </si>
  <si>
    <t>Всего поступлений членских взносов и пр.</t>
  </si>
  <si>
    <t xml:space="preserve">Прибыль     </t>
  </si>
  <si>
    <t>Убыток</t>
  </si>
  <si>
    <t>Некоммерческая деятельность</t>
  </si>
  <si>
    <t xml:space="preserve">  Исполнение  Сметы доходов и расходов за полугодие   2022г.</t>
  </si>
  <si>
    <t>Всего поступлений членских взносов и прочих ден. средств</t>
  </si>
  <si>
    <t xml:space="preserve">  Исполнение  Сметы доходов и расходов за 7 месяцев  2022г.</t>
  </si>
  <si>
    <t>Остаток денежных ср-в на 08.09.22</t>
  </si>
  <si>
    <t>1046 т.р.</t>
  </si>
  <si>
    <t xml:space="preserve">  Исполнение  Сметы доходов и расходов за 8 месяцев  2022г.</t>
  </si>
  <si>
    <t xml:space="preserve">  Исполнение  Сметы доходов и расходов за 9 месяцев  2022г.</t>
  </si>
  <si>
    <t>Остаток денежных ср-в на 01.10.22</t>
  </si>
  <si>
    <t xml:space="preserve">  Исполнение  Сметы доходов и расходов за 10 месяцев  2022г.</t>
  </si>
  <si>
    <t>1223 т.р.</t>
  </si>
  <si>
    <t>Остаток денежных ср-в на 03.12.22</t>
  </si>
  <si>
    <t xml:space="preserve">  Исполнение  Сметы доходов и расходов за 11 месяцев  2022г.</t>
  </si>
  <si>
    <t xml:space="preserve">Техобслуживание насосов  и ремонт насосных станций №1 и №2 </t>
  </si>
  <si>
    <t xml:space="preserve">Ремонт водозаборной скважины, расположенной по ул. Надежда 1А </t>
  </si>
  <si>
    <t xml:space="preserve">                                 руб.</t>
  </si>
  <si>
    <t>План на 2023г.</t>
  </si>
  <si>
    <t xml:space="preserve">  Смета доходов и расходов   на   2023г.</t>
  </si>
  <si>
    <t xml:space="preserve">Кредиторская задолженность за ремонт скважины хозпитьевого водопровода по адресу ул Надежды 1А . </t>
  </si>
  <si>
    <t>Поступление средств за Услуги по контракту за  очистку дорог от  снега</t>
  </si>
  <si>
    <t xml:space="preserve">Текущий ремонт поливного водопровода, хозпитьевого водопровода, емкостей для забора воды  (сварка порывов и свищей, замена труб, чистка труб, чистка и ремонт емкостей) Замена и ремонт задвижек на трубах магистральных улиц </t>
  </si>
  <si>
    <t>Денежные средства не использованные в прошлом году</t>
  </si>
  <si>
    <t>Прибыль от коммерческой деятельности</t>
  </si>
  <si>
    <t>Членские, обязательные взносы 2023г.</t>
  </si>
  <si>
    <t xml:space="preserve">Справочно </t>
  </si>
  <si>
    <t>III</t>
  </si>
  <si>
    <t>ЖК "Надежда"</t>
  </si>
  <si>
    <t>Расходы для окончания работ по оформлению Лицензии недропользования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</si>
</sst>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33">
    <xf numFmtId="0" fontId="0" fillId="0" borderId="0" xfId="0"/>
    <xf numFmtId="0" fontId="3" fillId="0" borderId="0" xfId="1"/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vertical="top" wrapText="1"/>
    </xf>
    <xf numFmtId="3" fontId="3" fillId="0" borderId="0" xfId="1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3" fontId="8" fillId="0" borderId="0" xfId="1" applyNumberFormat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3" fontId="9" fillId="0" borderId="3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left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vertical="top" wrapText="1"/>
    </xf>
    <xf numFmtId="0" fontId="6" fillId="2" borderId="5" xfId="1" applyFont="1" applyFill="1" applyBorder="1" applyAlignment="1">
      <alignment vertical="top" wrapText="1"/>
    </xf>
    <xf numFmtId="0" fontId="6" fillId="0" borderId="7" xfId="1" applyFont="1" applyBorder="1" applyAlignment="1">
      <alignment vertical="top" wrapText="1"/>
    </xf>
    <xf numFmtId="0" fontId="6" fillId="0" borderId="9" xfId="1" applyFont="1" applyBorder="1" applyAlignment="1">
      <alignment vertical="top" wrapText="1"/>
    </xf>
    <xf numFmtId="3" fontId="10" fillId="0" borderId="0" xfId="1" applyNumberFormat="1" applyFont="1" applyBorder="1"/>
    <xf numFmtId="0" fontId="6" fillId="0" borderId="5" xfId="1" applyFont="1" applyBorder="1" applyAlignment="1">
      <alignment horizontal="left" vertical="center" wrapText="1"/>
    </xf>
    <xf numFmtId="0" fontId="6" fillId="0" borderId="5" xfId="1" applyFont="1" applyBorder="1" applyAlignment="1">
      <alignment vertical="top" wrapText="1"/>
    </xf>
    <xf numFmtId="3" fontId="9" fillId="0" borderId="11" xfId="1" applyNumberFormat="1" applyFont="1" applyBorder="1" applyAlignment="1">
      <alignment horizontal="center" vertical="center" wrapText="1"/>
    </xf>
    <xf numFmtId="3" fontId="6" fillId="0" borderId="14" xfId="1" applyNumberFormat="1" applyFont="1" applyBorder="1" applyAlignment="1">
      <alignment horizontal="center" vertical="center" wrapText="1"/>
    </xf>
    <xf numFmtId="3" fontId="6" fillId="0" borderId="8" xfId="1" applyNumberFormat="1" applyFont="1" applyBorder="1" applyAlignment="1">
      <alignment horizontal="center" vertical="center" wrapText="1"/>
    </xf>
    <xf numFmtId="3" fontId="9" fillId="0" borderId="16" xfId="1" applyNumberFormat="1" applyFont="1" applyBorder="1" applyAlignment="1">
      <alignment horizontal="center" vertical="center" wrapText="1"/>
    </xf>
    <xf numFmtId="3" fontId="9" fillId="2" borderId="14" xfId="1" applyNumberFormat="1" applyFont="1" applyFill="1" applyBorder="1" applyAlignment="1">
      <alignment horizontal="center" vertical="center" wrapText="1"/>
    </xf>
    <xf numFmtId="3" fontId="6" fillId="2" borderId="8" xfId="1" applyNumberFormat="1" applyFont="1" applyFill="1" applyBorder="1" applyAlignment="1">
      <alignment horizontal="center" vertical="center" wrapText="1"/>
    </xf>
    <xf numFmtId="3" fontId="6" fillId="2" borderId="15" xfId="1" applyNumberFormat="1" applyFont="1" applyFill="1" applyBorder="1" applyAlignment="1">
      <alignment horizontal="center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2" fillId="0" borderId="11" xfId="1" applyNumberFormat="1" applyFont="1" applyBorder="1" applyAlignment="1">
      <alignment horizontal="center" vertical="center" wrapText="1"/>
    </xf>
    <xf numFmtId="3" fontId="11" fillId="0" borderId="14" xfId="1" applyNumberFormat="1" applyFont="1" applyBorder="1" applyAlignment="1">
      <alignment horizontal="center" vertical="center"/>
    </xf>
    <xf numFmtId="3" fontId="11" fillId="0" borderId="8" xfId="1" applyNumberFormat="1" applyFont="1" applyBorder="1" applyAlignment="1">
      <alignment horizontal="center" vertical="center"/>
    </xf>
    <xf numFmtId="3" fontId="2" fillId="0" borderId="11" xfId="1" applyNumberFormat="1" applyFont="1" applyBorder="1" applyAlignment="1">
      <alignment horizontal="center" vertical="center" wrapText="1"/>
    </xf>
    <xf numFmtId="3" fontId="3" fillId="0" borderId="17" xfId="1" applyNumberFormat="1" applyBorder="1" applyAlignment="1">
      <alignment horizontal="center" vertical="center"/>
    </xf>
    <xf numFmtId="3" fontId="3" fillId="0" borderId="0" xfId="1" applyNumberFormat="1" applyBorder="1" applyAlignment="1">
      <alignment horizontal="center" vertical="center"/>
    </xf>
    <xf numFmtId="3" fontId="3" fillId="0" borderId="1" xfId="1" applyNumberFormat="1" applyBorder="1" applyAlignment="1">
      <alignment horizontal="center" vertical="center"/>
    </xf>
    <xf numFmtId="3" fontId="3" fillId="0" borderId="6" xfId="1" applyNumberFormat="1" applyBorder="1" applyAlignment="1">
      <alignment horizontal="center" vertical="center"/>
    </xf>
    <xf numFmtId="3" fontId="3" fillId="0" borderId="10" xfId="1" applyNumberForma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vertical="top" wrapText="1"/>
    </xf>
    <xf numFmtId="0" fontId="9" fillId="0" borderId="17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wrapText="1"/>
    </xf>
    <xf numFmtId="0" fontId="6" fillId="2" borderId="11" xfId="1" applyFont="1" applyFill="1" applyBorder="1" applyAlignment="1">
      <alignment horizontal="center" vertical="center" wrapText="1"/>
    </xf>
    <xf numFmtId="3" fontId="6" fillId="2" borderId="16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Border="1"/>
    <xf numFmtId="3" fontId="6" fillId="0" borderId="1" xfId="1" applyNumberFormat="1" applyFont="1" applyBorder="1" applyAlignment="1">
      <alignment horizontal="center" vertical="center" wrapText="1"/>
    </xf>
    <xf numFmtId="3" fontId="11" fillId="0" borderId="1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3" fontId="3" fillId="0" borderId="19" xfId="1" applyNumberFormat="1" applyBorder="1" applyAlignment="1">
      <alignment horizontal="center" vertical="center"/>
    </xf>
    <xf numFmtId="3" fontId="3" fillId="0" borderId="3" xfId="1" applyNumberForma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/>
    </xf>
    <xf numFmtId="3" fontId="6" fillId="2" borderId="1" xfId="1" applyNumberFormat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vertical="top" wrapText="1"/>
    </xf>
    <xf numFmtId="3" fontId="6" fillId="2" borderId="6" xfId="1" applyNumberFormat="1" applyFont="1" applyFill="1" applyBorder="1" applyAlignment="1">
      <alignment horizontal="center" vertical="center" wrapText="1"/>
    </xf>
    <xf numFmtId="3" fontId="11" fillId="0" borderId="6" xfId="1" applyNumberFormat="1" applyFont="1" applyBorder="1" applyAlignment="1">
      <alignment horizontal="center" vertical="center"/>
    </xf>
    <xf numFmtId="3" fontId="6" fillId="2" borderId="11" xfId="1" applyNumberFormat="1" applyFont="1" applyFill="1" applyBorder="1" applyAlignment="1">
      <alignment horizontal="center" vertical="center" wrapText="1"/>
    </xf>
    <xf numFmtId="3" fontId="6" fillId="0" borderId="10" xfId="1" applyNumberFormat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  <xf numFmtId="3" fontId="6" fillId="0" borderId="6" xfId="1" applyNumberFormat="1" applyFont="1" applyBorder="1" applyAlignment="1">
      <alignment horizontal="center" vertical="center" wrapText="1"/>
    </xf>
    <xf numFmtId="164" fontId="1" fillId="0" borderId="0" xfId="1" applyNumberFormat="1" applyFont="1"/>
    <xf numFmtId="0" fontId="1" fillId="0" borderId="0" xfId="1" applyFont="1"/>
    <xf numFmtId="9" fontId="1" fillId="0" borderId="0" xfId="1" applyNumberFormat="1" applyFont="1"/>
    <xf numFmtId="0" fontId="1" fillId="0" borderId="3" xfId="1" applyFont="1" applyBorder="1" applyAlignment="1">
      <alignment vertical="center" wrapText="1"/>
    </xf>
    <xf numFmtId="3" fontId="1" fillId="0" borderId="20" xfId="1" applyNumberFormat="1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center" vertical="center"/>
    </xf>
    <xf numFmtId="3" fontId="1" fillId="0" borderId="10" xfId="1" applyNumberFormat="1" applyFont="1" applyBorder="1" applyAlignment="1">
      <alignment horizontal="center" vertical="center"/>
    </xf>
    <xf numFmtId="3" fontId="1" fillId="0" borderId="12" xfId="1" applyNumberFormat="1" applyFont="1" applyBorder="1" applyAlignment="1">
      <alignment horizontal="center" vertical="center"/>
    </xf>
    <xf numFmtId="3" fontId="1" fillId="0" borderId="18" xfId="1" applyNumberFormat="1" applyFont="1" applyBorder="1" applyAlignment="1">
      <alignment horizontal="center" vertical="center"/>
    </xf>
    <xf numFmtId="3" fontId="1" fillId="0" borderId="13" xfId="1" applyNumberFormat="1" applyFont="1" applyBorder="1" applyAlignment="1">
      <alignment horizontal="center" vertical="center"/>
    </xf>
    <xf numFmtId="3" fontId="1" fillId="0" borderId="6" xfId="1" applyNumberFormat="1" applyFont="1" applyBorder="1" applyAlignment="1">
      <alignment horizontal="center" vertical="center"/>
    </xf>
    <xf numFmtId="3" fontId="1" fillId="0" borderId="3" xfId="1" applyNumberFormat="1" applyFont="1" applyBorder="1" applyAlignment="1">
      <alignment horizontal="center" vertical="center"/>
    </xf>
    <xf numFmtId="0" fontId="0" fillId="0" borderId="0" xfId="0" applyFont="1"/>
    <xf numFmtId="0" fontId="9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3" fontId="6" fillId="0" borderId="3" xfId="1" applyNumberFormat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3" fontId="12" fillId="0" borderId="3" xfId="1" applyNumberFormat="1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3" fontId="11" fillId="0" borderId="3" xfId="1" applyNumberFormat="1" applyFont="1" applyBorder="1" applyAlignment="1">
      <alignment horizontal="center" vertical="center"/>
    </xf>
    <xf numFmtId="3" fontId="6" fillId="0" borderId="21" xfId="1" applyNumberFormat="1" applyFont="1" applyBorder="1" applyAlignment="1">
      <alignment horizontal="center" vertical="center" wrapText="1"/>
    </xf>
    <xf numFmtId="3" fontId="3" fillId="0" borderId="21" xfId="1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6" xfId="1" applyFont="1" applyFill="1" applyBorder="1" applyAlignment="1">
      <alignment vertical="top" wrapText="1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6" xfId="0" applyBorder="1"/>
    <xf numFmtId="3" fontId="0" fillId="0" borderId="21" xfId="0" applyNumberFormat="1" applyBorder="1" applyAlignment="1">
      <alignment horizontal="center" vertical="center"/>
    </xf>
    <xf numFmtId="0" fontId="0" fillId="0" borderId="13" xfId="0" applyFont="1" applyBorder="1"/>
    <xf numFmtId="0" fontId="0" fillId="0" borderId="21" xfId="0" applyBorder="1"/>
    <xf numFmtId="0" fontId="15" fillId="0" borderId="0" xfId="1" applyFont="1" applyAlignment="1">
      <alignment vertical="center"/>
    </xf>
    <xf numFmtId="0" fontId="9" fillId="0" borderId="22" xfId="1" applyFont="1" applyBorder="1" applyAlignment="1">
      <alignment vertical="center" wrapText="1"/>
    </xf>
    <xf numFmtId="3" fontId="9" fillId="0" borderId="23" xfId="1" applyNumberFormat="1" applyFont="1" applyBorder="1" applyAlignment="1">
      <alignment horizontal="center" vertical="center" wrapText="1"/>
    </xf>
    <xf numFmtId="3" fontId="3" fillId="0" borderId="23" xfId="1" applyNumberFormat="1" applyBorder="1" applyAlignment="1">
      <alignment horizontal="center" vertical="center"/>
    </xf>
    <xf numFmtId="3" fontId="1" fillId="0" borderId="23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top" wrapText="1"/>
    </xf>
    <xf numFmtId="0" fontId="9" fillId="0" borderId="4" xfId="1" applyFont="1" applyBorder="1" applyAlignment="1">
      <alignment vertical="center" wrapText="1"/>
    </xf>
    <xf numFmtId="3" fontId="9" fillId="0" borderId="1" xfId="1" applyNumberFormat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3" fontId="9" fillId="2" borderId="6" xfId="1" applyNumberFormat="1" applyFont="1" applyFill="1" applyBorder="1" applyAlignment="1">
      <alignment horizontal="center" vertical="center" wrapText="1"/>
    </xf>
    <xf numFmtId="3" fontId="16" fillId="0" borderId="0" xfId="1" applyNumberFormat="1" applyFont="1" applyBorder="1"/>
    <xf numFmtId="0" fontId="6" fillId="0" borderId="15" xfId="1" applyFont="1" applyBorder="1" applyAlignment="1">
      <alignment horizontal="left" vertical="center" wrapText="1"/>
    </xf>
    <xf numFmtId="3" fontId="0" fillId="0" borderId="0" xfId="0" applyNumberFormat="1"/>
    <xf numFmtId="3" fontId="6" fillId="2" borderId="10" xfId="1" applyNumberFormat="1" applyFont="1" applyFill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0" fontId="6" fillId="0" borderId="10" xfId="1" applyFont="1" applyBorder="1" applyAlignment="1">
      <alignment vertical="top" wrapText="1"/>
    </xf>
    <xf numFmtId="0" fontId="9" fillId="0" borderId="16" xfId="1" applyFont="1" applyBorder="1" applyAlignment="1">
      <alignment vertical="top" wrapText="1"/>
    </xf>
    <xf numFmtId="3" fontId="9" fillId="0" borderId="13" xfId="1" applyNumberFormat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/>
    </xf>
    <xf numFmtId="0" fontId="4" fillId="0" borderId="4" xfId="1" applyFont="1" applyFill="1" applyBorder="1" applyAlignment="1">
      <alignment vertical="top" wrapText="1"/>
    </xf>
    <xf numFmtId="3" fontId="3" fillId="0" borderId="3" xfId="1" applyNumberFormat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3" fontId="9" fillId="0" borderId="10" xfId="1" applyNumberFormat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left" vertical="center" wrapText="1"/>
    </xf>
    <xf numFmtId="3" fontId="15" fillId="0" borderId="0" xfId="1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3"/>
  <sheetViews>
    <sheetView tabSelected="1" workbookViewId="0">
      <selection activeCell="H8" sqref="H8"/>
    </sheetView>
  </sheetViews>
  <sheetFormatPr defaultRowHeight="14.4"/>
  <cols>
    <col min="1" max="1" width="12.5546875" customWidth="1"/>
    <col min="2" max="2" width="47.109375" customWidth="1"/>
    <col min="3" max="3" width="20.44140625" customWidth="1"/>
  </cols>
  <sheetData>
    <row r="2" spans="1:6" ht="29.4" customHeight="1">
      <c r="A2" s="5"/>
    </row>
    <row r="3" spans="1:6" ht="21">
      <c r="A3" s="7"/>
      <c r="B3" s="115" t="s">
        <v>98</v>
      </c>
      <c r="C3" s="8"/>
    </row>
    <row r="4" spans="1:6" ht="15.6">
      <c r="A4" s="7"/>
      <c r="B4" s="132" t="s">
        <v>107</v>
      </c>
      <c r="C4" s="8"/>
    </row>
    <row r="5" spans="1:6" ht="15.6">
      <c r="A5" s="7"/>
      <c r="B5" s="132"/>
      <c r="C5" s="8"/>
    </row>
    <row r="6" spans="1:6" ht="27" customHeight="1" thickBot="1">
      <c r="A6" s="7" t="s">
        <v>1</v>
      </c>
      <c r="B6" s="105" t="s">
        <v>81</v>
      </c>
      <c r="C6" s="9" t="s">
        <v>96</v>
      </c>
    </row>
    <row r="7" spans="1:6" ht="33" customHeight="1" thickBot="1">
      <c r="A7" s="60" t="s">
        <v>3</v>
      </c>
      <c r="B7" s="10" t="s">
        <v>4</v>
      </c>
      <c r="C7" s="113" t="s">
        <v>97</v>
      </c>
    </row>
    <row r="8" spans="1:6" ht="30.6" customHeight="1">
      <c r="A8" s="85" t="s">
        <v>9</v>
      </c>
      <c r="B8" s="131" t="s">
        <v>102</v>
      </c>
      <c r="C8" s="130">
        <v>565260</v>
      </c>
    </row>
    <row r="9" spans="1:6" ht="29.4" customHeight="1">
      <c r="A9" s="85" t="s">
        <v>17</v>
      </c>
      <c r="B9" s="129" t="s">
        <v>83</v>
      </c>
      <c r="C9" s="112">
        <f>SUM(C10:C13)</f>
        <v>7442700</v>
      </c>
    </row>
    <row r="10" spans="1:6" ht="25.8" customHeight="1">
      <c r="A10" s="13" t="s">
        <v>10</v>
      </c>
      <c r="B10" s="27" t="s">
        <v>104</v>
      </c>
      <c r="C10" s="71">
        <v>7073700</v>
      </c>
      <c r="F10" s="117"/>
    </row>
    <row r="11" spans="1:6" ht="28.8" customHeight="1">
      <c r="A11" s="13" t="s">
        <v>12</v>
      </c>
      <c r="B11" s="14" t="s">
        <v>13</v>
      </c>
      <c r="C11" s="53">
        <v>316000</v>
      </c>
    </row>
    <row r="12" spans="1:6" ht="17.399999999999999" customHeight="1">
      <c r="A12" s="15" t="s">
        <v>14</v>
      </c>
      <c r="B12" s="116" t="s">
        <v>15</v>
      </c>
      <c r="C12" s="69">
        <v>50000</v>
      </c>
    </row>
    <row r="13" spans="1:6" ht="17.399999999999999" customHeight="1" thickBot="1">
      <c r="A13" s="8" t="s">
        <v>32</v>
      </c>
      <c r="B13" s="119" t="s">
        <v>103</v>
      </c>
      <c r="C13" s="69">
        <v>3000</v>
      </c>
    </row>
    <row r="14" spans="1:6" ht="30.6" customHeight="1" thickBot="1">
      <c r="A14" s="17" t="s">
        <v>106</v>
      </c>
      <c r="B14" s="120" t="s">
        <v>69</v>
      </c>
      <c r="C14" s="12">
        <f>C15+C19+C37+C41+C44</f>
        <v>8007960</v>
      </c>
    </row>
    <row r="15" spans="1:6">
      <c r="A15" s="19" t="s">
        <v>18</v>
      </c>
      <c r="B15" s="20" t="s">
        <v>19</v>
      </c>
      <c r="C15" s="114">
        <f>SUM(C16:C18)</f>
        <v>3833312</v>
      </c>
    </row>
    <row r="16" spans="1:6" ht="18" customHeight="1">
      <c r="A16" s="21" t="s">
        <v>10</v>
      </c>
      <c r="B16" s="22" t="s">
        <v>20</v>
      </c>
      <c r="C16" s="64">
        <v>2571852</v>
      </c>
    </row>
    <row r="17" spans="1:3" ht="16.2" customHeight="1">
      <c r="A17" s="21" t="s">
        <v>12</v>
      </c>
      <c r="B17" s="22" t="s">
        <v>21</v>
      </c>
      <c r="C17" s="64">
        <v>372320</v>
      </c>
    </row>
    <row r="18" spans="1:3" ht="28.2" customHeight="1" thickBot="1">
      <c r="A18" s="46" t="s">
        <v>14</v>
      </c>
      <c r="B18" s="47" t="s">
        <v>22</v>
      </c>
      <c r="C18" s="118">
        <v>889140</v>
      </c>
    </row>
    <row r="19" spans="1:3" ht="33" customHeight="1" thickBot="1">
      <c r="A19" s="48" t="s">
        <v>23</v>
      </c>
      <c r="B19" s="111" t="s">
        <v>24</v>
      </c>
      <c r="C19" s="12">
        <f>C20+C25+C26+C27+C28+C29+C30+C31+C32+C33+C34+C35+C36</f>
        <v>746530</v>
      </c>
    </row>
    <row r="20" spans="1:3" ht="18" customHeight="1" thickBot="1">
      <c r="A20" s="50" t="s">
        <v>10</v>
      </c>
      <c r="B20" s="65" t="s">
        <v>25</v>
      </c>
      <c r="C20" s="66">
        <f>SUM(C21:C24)</f>
        <v>195030</v>
      </c>
    </row>
    <row r="21" spans="1:3" ht="16.05" customHeight="1">
      <c r="A21" s="19"/>
      <c r="B21" s="23" t="s">
        <v>26</v>
      </c>
      <c r="C21" s="64">
        <v>14028</v>
      </c>
    </row>
    <row r="22" spans="1:3" ht="16.05" customHeight="1">
      <c r="A22" s="21"/>
      <c r="B22" s="22" t="s">
        <v>27</v>
      </c>
      <c r="C22" s="64">
        <v>113383</v>
      </c>
    </row>
    <row r="23" spans="1:3" ht="16.05" customHeight="1">
      <c r="A23" s="21"/>
      <c r="B23" s="22" t="s">
        <v>28</v>
      </c>
      <c r="C23" s="64">
        <v>3419</v>
      </c>
    </row>
    <row r="24" spans="1:3" ht="16.05" customHeight="1">
      <c r="A24" s="21"/>
      <c r="B24" s="22" t="s">
        <v>29</v>
      </c>
      <c r="C24" s="64">
        <v>64200</v>
      </c>
    </row>
    <row r="25" spans="1:3" ht="16.05" customHeight="1">
      <c r="A25" s="21" t="s">
        <v>12</v>
      </c>
      <c r="B25" s="22" t="s">
        <v>30</v>
      </c>
      <c r="C25" s="64">
        <v>30000</v>
      </c>
    </row>
    <row r="26" spans="1:3" ht="16.05" customHeight="1">
      <c r="A26" s="13" t="s">
        <v>14</v>
      </c>
      <c r="B26" s="24" t="s">
        <v>31</v>
      </c>
      <c r="C26" s="53">
        <v>230000</v>
      </c>
    </row>
    <row r="27" spans="1:3" ht="16.05" customHeight="1">
      <c r="A27" s="13" t="s">
        <v>32</v>
      </c>
      <c r="B27" s="24" t="s">
        <v>33</v>
      </c>
      <c r="C27" s="53">
        <v>25000</v>
      </c>
    </row>
    <row r="28" spans="1:3" ht="16.05" customHeight="1">
      <c r="A28" s="13" t="s">
        <v>16</v>
      </c>
      <c r="B28" s="24" t="s">
        <v>34</v>
      </c>
      <c r="C28" s="53">
        <v>19000</v>
      </c>
    </row>
    <row r="29" spans="1:3" ht="16.05" customHeight="1">
      <c r="A29" s="13" t="s">
        <v>35</v>
      </c>
      <c r="B29" s="24" t="s">
        <v>36</v>
      </c>
      <c r="C29" s="53">
        <v>150000</v>
      </c>
    </row>
    <row r="30" spans="1:3" ht="16.05" customHeight="1">
      <c r="A30" s="13" t="s">
        <v>37</v>
      </c>
      <c r="B30" s="24" t="s">
        <v>38</v>
      </c>
      <c r="C30" s="53">
        <v>15000</v>
      </c>
    </row>
    <row r="31" spans="1:3" ht="16.05" customHeight="1">
      <c r="A31" s="13" t="s">
        <v>39</v>
      </c>
      <c r="B31" s="24" t="s">
        <v>40</v>
      </c>
      <c r="C31" s="53">
        <v>15000</v>
      </c>
    </row>
    <row r="32" spans="1:3" ht="16.05" customHeight="1">
      <c r="A32" s="13" t="s">
        <v>41</v>
      </c>
      <c r="B32" s="24" t="s">
        <v>42</v>
      </c>
      <c r="C32" s="53">
        <v>8000</v>
      </c>
    </row>
    <row r="33" spans="1:3" ht="16.05" customHeight="1">
      <c r="A33" s="13" t="s">
        <v>43</v>
      </c>
      <c r="B33" s="24" t="s">
        <v>44</v>
      </c>
      <c r="C33" s="53">
        <v>10000</v>
      </c>
    </row>
    <row r="34" spans="1:3" ht="16.05" customHeight="1">
      <c r="A34" s="13" t="s">
        <v>45</v>
      </c>
      <c r="B34" s="24" t="s">
        <v>46</v>
      </c>
      <c r="C34" s="53">
        <v>25000</v>
      </c>
    </row>
    <row r="35" spans="1:3" ht="16.05" customHeight="1">
      <c r="A35" s="13" t="s">
        <v>47</v>
      </c>
      <c r="B35" s="25" t="s">
        <v>48</v>
      </c>
      <c r="C35" s="53">
        <v>15500</v>
      </c>
    </row>
    <row r="36" spans="1:3" ht="16.05" customHeight="1" thickBot="1">
      <c r="A36" s="55" t="s">
        <v>49</v>
      </c>
      <c r="B36" s="25" t="s">
        <v>50</v>
      </c>
      <c r="C36" s="69">
        <v>9000</v>
      </c>
    </row>
    <row r="37" spans="1:3" ht="30" customHeight="1" thickBot="1">
      <c r="A37" s="60" t="s">
        <v>51</v>
      </c>
      <c r="B37" s="70" t="s">
        <v>52</v>
      </c>
      <c r="C37" s="12">
        <f>SUM(C38:C40)</f>
        <v>1900000</v>
      </c>
    </row>
    <row r="38" spans="1:3" ht="42" customHeight="1">
      <c r="A38" s="59" t="s">
        <v>10</v>
      </c>
      <c r="B38" s="28" t="s">
        <v>53</v>
      </c>
      <c r="C38" s="71">
        <v>1100000</v>
      </c>
    </row>
    <row r="39" spans="1:3" ht="27.6" customHeight="1">
      <c r="A39" s="13" t="s">
        <v>12</v>
      </c>
      <c r="B39" s="24" t="s">
        <v>94</v>
      </c>
      <c r="C39" s="53">
        <v>200000</v>
      </c>
    </row>
    <row r="40" spans="1:3" ht="66.599999999999994" customHeight="1" thickBot="1">
      <c r="A40" s="13" t="s">
        <v>14</v>
      </c>
      <c r="B40" s="24" t="s">
        <v>101</v>
      </c>
      <c r="C40" s="69">
        <v>600000</v>
      </c>
    </row>
    <row r="41" spans="1:3" ht="48" customHeight="1" thickBot="1">
      <c r="A41" s="58" t="s">
        <v>59</v>
      </c>
      <c r="B41" s="106" t="s">
        <v>60</v>
      </c>
      <c r="C41" s="87">
        <f>SUM(C42:C43)</f>
        <v>270000</v>
      </c>
    </row>
    <row r="42" spans="1:3" ht="24" customHeight="1">
      <c r="A42" s="13" t="s">
        <v>10</v>
      </c>
      <c r="B42" s="28" t="s">
        <v>61</v>
      </c>
      <c r="C42" s="71">
        <v>170000</v>
      </c>
    </row>
    <row r="43" spans="1:3" ht="20.399999999999999" customHeight="1" thickBot="1">
      <c r="A43" s="55" t="s">
        <v>12</v>
      </c>
      <c r="B43" s="121" t="s">
        <v>62</v>
      </c>
      <c r="C43" s="69">
        <v>100000</v>
      </c>
    </row>
    <row r="44" spans="1:3" ht="28.2" customHeight="1" thickBot="1">
      <c r="A44" s="48" t="s">
        <v>63</v>
      </c>
      <c r="B44" s="122" t="s">
        <v>99</v>
      </c>
      <c r="C44" s="123">
        <v>1258118</v>
      </c>
    </row>
    <row r="45" spans="1:3" ht="34.200000000000003" customHeight="1" thickBot="1">
      <c r="A45" s="127" t="s">
        <v>105</v>
      </c>
      <c r="B45" s="125" t="s">
        <v>108</v>
      </c>
      <c r="C45" s="126">
        <v>403000</v>
      </c>
    </row>
    <row r="46" spans="1:3" ht="27.6" customHeight="1">
      <c r="A46" s="124"/>
      <c r="B46" s="3"/>
      <c r="C46" s="128"/>
    </row>
    <row r="47" spans="1:3" ht="27.6" customHeight="1">
      <c r="A47" s="124"/>
      <c r="B47" s="3"/>
      <c r="C47" s="128"/>
    </row>
    <row r="48" spans="1:3" ht="19.2" customHeight="1" thickBot="1">
      <c r="B48" s="89" t="s">
        <v>70</v>
      </c>
    </row>
    <row r="49" spans="1:3" ht="15" thickBot="1">
      <c r="A49" s="60" t="s">
        <v>3</v>
      </c>
      <c r="B49" s="60" t="s">
        <v>4</v>
      </c>
      <c r="C49" s="60" t="s">
        <v>97</v>
      </c>
    </row>
    <row r="50" spans="1:3" ht="27" customHeight="1" thickBot="1">
      <c r="A50" s="92">
        <v>1</v>
      </c>
      <c r="B50" s="93" t="s">
        <v>100</v>
      </c>
      <c r="C50" s="87">
        <v>275800</v>
      </c>
    </row>
    <row r="51" spans="1:3" ht="19.2" customHeight="1" thickBot="1">
      <c r="A51" s="88" t="s">
        <v>71</v>
      </c>
      <c r="B51" s="86" t="s">
        <v>72</v>
      </c>
      <c r="C51" s="95">
        <v>264526</v>
      </c>
    </row>
    <row r="52" spans="1:3" ht="15" thickBot="1">
      <c r="A52" s="97" t="s">
        <v>73</v>
      </c>
      <c r="B52" s="98" t="s">
        <v>75</v>
      </c>
      <c r="C52" s="99">
        <v>8274</v>
      </c>
    </row>
    <row r="53" spans="1:3" ht="15" thickBot="1">
      <c r="A53" s="97" t="s">
        <v>76</v>
      </c>
      <c r="B53" s="101" t="s">
        <v>79</v>
      </c>
      <c r="C53" s="102">
        <f>C50-C51-C52</f>
        <v>3000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0"/>
  <sheetViews>
    <sheetView topLeftCell="A7" workbookViewId="0">
      <selection activeCell="J15" sqref="J15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93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0.91600000000000004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5995604</v>
      </c>
      <c r="E6" s="62">
        <f>D6*100/C6</f>
        <v>86.413268051167066</v>
      </c>
      <c r="F6" s="83">
        <f>C6-D6</f>
        <v>942687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5230658</v>
      </c>
      <c r="E7" s="44">
        <f t="shared" ref="E7:E47" si="0">D7*100/C7</f>
        <v>77.244048673873237</v>
      </c>
      <c r="F7" s="82">
        <f t="shared" ref="F7:F47" si="1">C7-D7</f>
        <v>1540942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741509</v>
      </c>
      <c r="E8" s="43">
        <f t="shared" si="0"/>
        <v>635.44660685057113</v>
      </c>
      <c r="F8" s="77">
        <f t="shared" si="1"/>
        <v>-624818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C11+C15+C33+C41</f>
        <v>6938291</v>
      </c>
      <c r="D10" s="32">
        <f>D11+D15+D33+D41</f>
        <v>7632396</v>
      </c>
      <c r="E10" s="62">
        <f t="shared" si="0"/>
        <v>110.00397648354617</v>
      </c>
      <c r="F10" s="79">
        <f t="shared" si="1"/>
        <v>-694105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3300736</v>
      </c>
      <c r="E11" s="61">
        <f t="shared" si="0"/>
        <v>88.96644314115207</v>
      </c>
      <c r="F11" s="76">
        <f t="shared" si="1"/>
        <v>409355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2287444</v>
      </c>
      <c r="E12" s="43">
        <f t="shared" si="0"/>
        <v>92.414063926645468</v>
      </c>
      <c r="F12" s="77">
        <f t="shared" si="1"/>
        <v>187768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249512</v>
      </c>
      <c r="E13" s="43">
        <f t="shared" si="0"/>
        <v>66.657405428510359</v>
      </c>
      <c r="F13" s="77">
        <f t="shared" si="1"/>
        <v>124808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763780</v>
      </c>
      <c r="E14" s="45">
        <f t="shared" si="0"/>
        <v>88.753937847375951</v>
      </c>
      <c r="F14" s="80">
        <f t="shared" si="1"/>
        <v>96779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532511</v>
      </c>
      <c r="E15" s="62">
        <f t="shared" si="0"/>
        <v>67.56039076376554</v>
      </c>
      <c r="F15" s="79">
        <f t="shared" si="1"/>
        <v>255689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129367</v>
      </c>
      <c r="E16" s="41">
        <f t="shared" si="0"/>
        <v>71.394591611479029</v>
      </c>
      <c r="F16" s="81">
        <f t="shared" si="1"/>
        <v>51833</v>
      </c>
    </row>
    <row r="17" spans="1:6" ht="15.6" customHeight="1">
      <c r="A17" s="19"/>
      <c r="B17" s="23" t="s">
        <v>26</v>
      </c>
      <c r="C17" s="66">
        <v>14000</v>
      </c>
      <c r="D17" s="67">
        <v>10200</v>
      </c>
      <c r="E17" s="44">
        <f t="shared" si="0"/>
        <v>72.857142857142861</v>
      </c>
      <c r="F17" s="82">
        <f t="shared" si="1"/>
        <v>3800</v>
      </c>
    </row>
    <row r="18" spans="1:6" ht="13.8" customHeight="1">
      <c r="A18" s="21"/>
      <c r="B18" s="22" t="s">
        <v>27</v>
      </c>
      <c r="C18" s="64">
        <v>98000</v>
      </c>
      <c r="D18" s="54">
        <v>68458</v>
      </c>
      <c r="E18" s="43">
        <f t="shared" si="0"/>
        <v>69.85510204081632</v>
      </c>
      <c r="F18" s="77">
        <f t="shared" si="1"/>
        <v>29542</v>
      </c>
    </row>
    <row r="19" spans="1:6" ht="14.4" customHeight="1">
      <c r="A19" s="21"/>
      <c r="B19" s="22" t="s">
        <v>28</v>
      </c>
      <c r="C19" s="64">
        <v>5000</v>
      </c>
      <c r="D19" s="54">
        <v>2565</v>
      </c>
      <c r="E19" s="43">
        <f t="shared" si="0"/>
        <v>51.3</v>
      </c>
      <c r="F19" s="77">
        <f t="shared" si="1"/>
        <v>2435</v>
      </c>
    </row>
    <row r="20" spans="1:6" ht="16.2" customHeight="1">
      <c r="A20" s="21"/>
      <c r="B20" s="22" t="s">
        <v>29</v>
      </c>
      <c r="C20" s="64">
        <v>64200</v>
      </c>
      <c r="D20" s="54">
        <v>48144</v>
      </c>
      <c r="E20" s="43">
        <f t="shared" si="0"/>
        <v>74.99065420560747</v>
      </c>
      <c r="F20" s="77">
        <f t="shared" si="1"/>
        <v>16056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25692</v>
      </c>
      <c r="E21" s="43">
        <f t="shared" si="0"/>
        <v>85.64</v>
      </c>
      <c r="F21" s="77">
        <f t="shared" si="1"/>
        <v>4308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176275</v>
      </c>
      <c r="E22" s="43">
        <f t="shared" si="0"/>
        <v>76.641304347826093</v>
      </c>
      <c r="F22" s="77">
        <f t="shared" si="1"/>
        <v>53725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9199</v>
      </c>
      <c r="E23" s="43">
        <f t="shared" si="0"/>
        <v>30.663333333333334</v>
      </c>
      <c r="F23" s="77">
        <f t="shared" si="1"/>
        <v>20801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14247</v>
      </c>
      <c r="E24" s="43">
        <f t="shared" si="0"/>
        <v>94.98</v>
      </c>
      <c r="F24" s="77">
        <f t="shared" si="1"/>
        <v>753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109000</v>
      </c>
      <c r="E25" s="43">
        <f t="shared" si="0"/>
        <v>54.5</v>
      </c>
      <c r="F25" s="77">
        <f t="shared" si="1"/>
        <v>91000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13332</v>
      </c>
      <c r="E26" s="43">
        <f t="shared" si="0"/>
        <v>88.88</v>
      </c>
      <c r="F26" s="77">
        <f t="shared" si="1"/>
        <v>1668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12651</v>
      </c>
      <c r="E27" s="43">
        <f t="shared" si="0"/>
        <v>84.34</v>
      </c>
      <c r="F27" s="77">
        <f t="shared" si="1"/>
        <v>2349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>
        <v>5003</v>
      </c>
      <c r="E28" s="43">
        <f t="shared" si="0"/>
        <v>62.537500000000001</v>
      </c>
      <c r="F28" s="77">
        <f t="shared" si="1"/>
        <v>2997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17123</v>
      </c>
      <c r="E30" s="43">
        <f t="shared" si="0"/>
        <v>68.492000000000004</v>
      </c>
      <c r="F30" s="77">
        <f t="shared" si="1"/>
        <v>7877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8091</v>
      </c>
      <c r="E31" s="43">
        <f t="shared" si="0"/>
        <v>40.454999999999998</v>
      </c>
      <c r="F31" s="77">
        <f t="shared" si="1"/>
        <v>11909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7633</v>
      </c>
      <c r="E32" s="45">
        <f t="shared" si="0"/>
        <v>84.811111111111117</v>
      </c>
      <c r="F32" s="78">
        <f t="shared" si="1"/>
        <v>1367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SUM(D34:D40)</f>
        <v>3555529</v>
      </c>
      <c r="E33" s="62">
        <f t="shared" si="0"/>
        <v>163.84926267281105</v>
      </c>
      <c r="F33" s="83">
        <f t="shared" si="1"/>
        <v>-1385529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1024213</v>
      </c>
      <c r="E34" s="44">
        <f t="shared" si="0"/>
        <v>93.110272727272729</v>
      </c>
      <c r="F34" s="82">
        <f t="shared" si="1"/>
        <v>75787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94</v>
      </c>
      <c r="C36" s="53">
        <v>200000</v>
      </c>
      <c r="D36" s="54">
        <v>368995</v>
      </c>
      <c r="E36" s="43">
        <f t="shared" si="0"/>
        <v>184.4975</v>
      </c>
      <c r="F36" s="77">
        <f t="shared" si="1"/>
        <v>-168995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156511</v>
      </c>
      <c r="E37" s="43">
        <f t="shared" si="0"/>
        <v>52.170333333333332</v>
      </c>
      <c r="F37" s="77">
        <f t="shared" si="1"/>
        <v>143489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276264</v>
      </c>
      <c r="E38" s="43">
        <f t="shared" si="0"/>
        <v>138.13200000000001</v>
      </c>
      <c r="F38" s="77">
        <f t="shared" si="1"/>
        <v>-76264</v>
      </c>
    </row>
    <row r="39" spans="1:6" ht="28.2" customHeight="1">
      <c r="A39" s="55" t="s">
        <v>35</v>
      </c>
      <c r="B39" s="25" t="s">
        <v>58</v>
      </c>
      <c r="C39" s="69">
        <v>270000</v>
      </c>
      <c r="D39" s="63">
        <v>272921</v>
      </c>
      <c r="E39" s="45">
        <f t="shared" si="0"/>
        <v>101.08185185185185</v>
      </c>
      <c r="F39" s="78">
        <f t="shared" si="1"/>
        <v>-2921</v>
      </c>
    </row>
    <row r="40" spans="1:6" ht="28.2" customHeight="1">
      <c r="A40" s="13" t="s">
        <v>37</v>
      </c>
      <c r="B40" s="110" t="s">
        <v>95</v>
      </c>
      <c r="C40" s="53"/>
      <c r="D40" s="54">
        <v>1456625</v>
      </c>
      <c r="E40" s="43"/>
      <c r="F40" s="77">
        <f t="shared" si="1"/>
        <v>-1456625</v>
      </c>
    </row>
    <row r="41" spans="1:6" ht="48" customHeight="1" thickBot="1">
      <c r="A41" s="58" t="s">
        <v>59</v>
      </c>
      <c r="B41" s="106" t="s">
        <v>60</v>
      </c>
      <c r="C41" s="107">
        <f>SUM(C42:C43)</f>
        <v>270000</v>
      </c>
      <c r="D41" s="107">
        <f>SUM(D42:D43)</f>
        <v>243620</v>
      </c>
      <c r="E41" s="108">
        <f t="shared" si="0"/>
        <v>90.229629629629628</v>
      </c>
      <c r="F41" s="109">
        <f t="shared" si="1"/>
        <v>26380</v>
      </c>
    </row>
    <row r="42" spans="1:6" ht="28.8" customHeight="1">
      <c r="A42" s="13" t="s">
        <v>10</v>
      </c>
      <c r="B42" s="28" t="s">
        <v>61</v>
      </c>
      <c r="C42" s="71">
        <v>170000</v>
      </c>
      <c r="D42" s="67">
        <v>165600</v>
      </c>
      <c r="E42" s="44">
        <f t="shared" si="0"/>
        <v>97.411764705882348</v>
      </c>
      <c r="F42" s="82">
        <f t="shared" si="1"/>
        <v>4400</v>
      </c>
    </row>
    <row r="43" spans="1:6" ht="20.399999999999999" customHeight="1" thickBot="1">
      <c r="A43" s="13" t="s">
        <v>12</v>
      </c>
      <c r="B43" s="25" t="s">
        <v>62</v>
      </c>
      <c r="C43" s="69">
        <v>100000</v>
      </c>
      <c r="D43" s="63">
        <v>78020</v>
      </c>
      <c r="E43" s="45">
        <f t="shared" si="0"/>
        <v>78.02</v>
      </c>
      <c r="F43" s="78">
        <f t="shared" si="1"/>
        <v>21980</v>
      </c>
    </row>
    <row r="44" spans="1:6" ht="65.400000000000006" customHeight="1" thickBot="1">
      <c r="A44" s="58" t="s">
        <v>63</v>
      </c>
      <c r="B44" s="70" t="s">
        <v>64</v>
      </c>
      <c r="C44" s="12">
        <f>SUM(C45:C47)</f>
        <v>403000</v>
      </c>
      <c r="D44" s="12">
        <f>SUM(D45:D47)</f>
        <v>0</v>
      </c>
      <c r="E44" s="62">
        <f t="shared" si="0"/>
        <v>0</v>
      </c>
      <c r="F44" s="83">
        <f t="shared" si="1"/>
        <v>403000</v>
      </c>
    </row>
    <row r="45" spans="1:6" ht="53.4" customHeight="1">
      <c r="A45" s="13" t="s">
        <v>10</v>
      </c>
      <c r="B45" s="28" t="s">
        <v>65</v>
      </c>
      <c r="C45" s="71">
        <v>20000</v>
      </c>
      <c r="D45" s="67"/>
      <c r="E45" s="44">
        <f t="shared" si="0"/>
        <v>0</v>
      </c>
      <c r="F45" s="82">
        <f t="shared" si="1"/>
        <v>20000</v>
      </c>
    </row>
    <row r="46" spans="1:6" ht="52.2" customHeight="1">
      <c r="A46" s="13" t="s">
        <v>12</v>
      </c>
      <c r="B46" s="24" t="s">
        <v>66</v>
      </c>
      <c r="C46" s="53">
        <v>130000</v>
      </c>
      <c r="D46" s="54"/>
      <c r="E46" s="43">
        <f t="shared" si="0"/>
        <v>0</v>
      </c>
      <c r="F46" s="77">
        <f t="shared" si="1"/>
        <v>130000</v>
      </c>
    </row>
    <row r="47" spans="1:6" ht="52.8" customHeight="1">
      <c r="A47" s="13" t="s">
        <v>14</v>
      </c>
      <c r="B47" s="24" t="s">
        <v>67</v>
      </c>
      <c r="C47" s="53">
        <v>253000</v>
      </c>
      <c r="D47" s="54"/>
      <c r="E47" s="43">
        <f t="shared" si="0"/>
        <v>0</v>
      </c>
      <c r="F47" s="77">
        <f t="shared" si="1"/>
        <v>253000</v>
      </c>
    </row>
    <row r="48" spans="1:6" ht="19.8" customHeight="1">
      <c r="A48" s="2"/>
      <c r="B48" s="3"/>
      <c r="C48" s="4"/>
      <c r="D48" s="36"/>
      <c r="E48" s="42"/>
      <c r="F48" s="73"/>
    </row>
    <row r="49" spans="1:6" ht="25.8" customHeight="1" thickBot="1">
      <c r="B49" s="89" t="s">
        <v>70</v>
      </c>
    </row>
    <row r="50" spans="1:6" ht="27" thickBot="1">
      <c r="A50" s="60" t="s">
        <v>3</v>
      </c>
      <c r="B50" s="60" t="s">
        <v>4</v>
      </c>
      <c r="C50" s="60" t="s">
        <v>5</v>
      </c>
      <c r="D50" s="90" t="s">
        <v>6</v>
      </c>
      <c r="E50" s="91" t="s">
        <v>7</v>
      </c>
      <c r="F50" s="75" t="s">
        <v>8</v>
      </c>
    </row>
    <row r="51" spans="1:6" ht="27" customHeight="1" thickBot="1">
      <c r="A51" s="92">
        <v>1</v>
      </c>
      <c r="B51" s="93" t="s">
        <v>74</v>
      </c>
      <c r="C51" s="87">
        <v>205000</v>
      </c>
      <c r="D51" s="94">
        <v>202950</v>
      </c>
      <c r="E51" s="62">
        <f>D51*100/C51</f>
        <v>99</v>
      </c>
      <c r="F51" s="83">
        <f>C51-D51</f>
        <v>2050</v>
      </c>
    </row>
    <row r="52" spans="1:6" ht="19.2" customHeight="1" thickBot="1">
      <c r="A52" s="88" t="s">
        <v>71</v>
      </c>
      <c r="B52" s="86" t="s">
        <v>72</v>
      </c>
      <c r="C52" s="95">
        <v>192700</v>
      </c>
      <c r="D52" s="95">
        <v>149901</v>
      </c>
      <c r="E52" s="96">
        <f>D52*100/C52</f>
        <v>77.789828749351329</v>
      </c>
      <c r="F52" s="81">
        <f>C52-D52</f>
        <v>42799</v>
      </c>
    </row>
    <row r="53" spans="1:6" ht="15" thickBot="1">
      <c r="A53" s="97" t="s">
        <v>73</v>
      </c>
      <c r="B53" s="98" t="s">
        <v>75</v>
      </c>
      <c r="C53" s="99">
        <v>6150</v>
      </c>
      <c r="D53" s="100">
        <v>6088</v>
      </c>
      <c r="E53" s="96">
        <f>D53*100/C53</f>
        <v>98.99186991869918</v>
      </c>
      <c r="F53" s="81">
        <f>C53-D53</f>
        <v>62</v>
      </c>
    </row>
    <row r="54" spans="1:6" ht="15" thickBot="1">
      <c r="A54" s="97" t="s">
        <v>76</v>
      </c>
      <c r="B54" s="101" t="s">
        <v>79</v>
      </c>
      <c r="C54" s="102">
        <f>C51-C52-C53</f>
        <v>6150</v>
      </c>
      <c r="D54" s="102">
        <f>D51-D52-D53</f>
        <v>46961</v>
      </c>
      <c r="E54" s="96"/>
      <c r="F54" s="103"/>
    </row>
    <row r="55" spans="1:6" ht="15" thickBot="1">
      <c r="A55" s="97" t="s">
        <v>63</v>
      </c>
      <c r="B55" s="101" t="s">
        <v>80</v>
      </c>
      <c r="C55" s="104"/>
      <c r="D55" s="104"/>
      <c r="E55" s="104"/>
      <c r="F55" s="103"/>
    </row>
    <row r="58" spans="1:6">
      <c r="B58" t="s">
        <v>92</v>
      </c>
      <c r="D58" t="s">
        <v>91</v>
      </c>
    </row>
    <row r="60" spans="1:6">
      <c r="B60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59"/>
  <sheetViews>
    <sheetView topLeftCell="A46" workbookViewId="0">
      <selection activeCell="I44" sqref="I44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90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0.83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5543792</v>
      </c>
      <c r="E6" s="62">
        <f>D6*100/C6</f>
        <v>79.901405115467199</v>
      </c>
      <c r="F6" s="83">
        <f>C6-D6</f>
        <v>1394499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4823642</v>
      </c>
      <c r="E7" s="44">
        <f t="shared" ref="E7:E46" si="0">D7*100/C7</f>
        <v>71.233416031661648</v>
      </c>
      <c r="F7" s="82">
        <f t="shared" ref="F7:F46" si="1">C7-D7</f>
        <v>1947958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696713</v>
      </c>
      <c r="E8" s="43">
        <f t="shared" si="0"/>
        <v>597.05804217977391</v>
      </c>
      <c r="F8" s="77">
        <f t="shared" si="1"/>
        <v>-580022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5222672</v>
      </c>
      <c r="E10" s="62">
        <f t="shared" si="0"/>
        <v>75.273176060214254</v>
      </c>
      <c r="F10" s="79">
        <f t="shared" si="1"/>
        <v>1715619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3006025</v>
      </c>
      <c r="E11" s="61">
        <f t="shared" si="0"/>
        <v>81.022945259294175</v>
      </c>
      <c r="F11" s="76">
        <f t="shared" si="1"/>
        <v>704066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2093072</v>
      </c>
      <c r="E12" s="43">
        <f t="shared" si="0"/>
        <v>84.56132242409943</v>
      </c>
      <c r="F12" s="77">
        <f t="shared" si="1"/>
        <v>382140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217547</v>
      </c>
      <c r="E13" s="43">
        <f t="shared" si="0"/>
        <v>58.117920495832443</v>
      </c>
      <c r="F13" s="77">
        <f t="shared" si="1"/>
        <v>156773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695406</v>
      </c>
      <c r="E14" s="45">
        <f t="shared" si="0"/>
        <v>80.808637176532926</v>
      </c>
      <c r="F14" s="80">
        <f t="shared" si="1"/>
        <v>165153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496796</v>
      </c>
      <c r="E15" s="62">
        <f t="shared" si="0"/>
        <v>63.02918041106318</v>
      </c>
      <c r="F15" s="79">
        <f t="shared" si="1"/>
        <v>291404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129367</v>
      </c>
      <c r="E16" s="41">
        <f t="shared" si="0"/>
        <v>71.394591611479029</v>
      </c>
      <c r="F16" s="81">
        <f t="shared" si="1"/>
        <v>51833</v>
      </c>
    </row>
    <row r="17" spans="1:6" ht="15.6" customHeight="1">
      <c r="A17" s="19"/>
      <c r="B17" s="23" t="s">
        <v>26</v>
      </c>
      <c r="C17" s="66">
        <v>14000</v>
      </c>
      <c r="D17" s="67">
        <v>10200</v>
      </c>
      <c r="E17" s="44">
        <f t="shared" si="0"/>
        <v>72.857142857142861</v>
      </c>
      <c r="F17" s="82">
        <f t="shared" si="1"/>
        <v>3800</v>
      </c>
    </row>
    <row r="18" spans="1:6" ht="13.8" customHeight="1">
      <c r="A18" s="21"/>
      <c r="B18" s="22" t="s">
        <v>27</v>
      </c>
      <c r="C18" s="64">
        <v>98000</v>
      </c>
      <c r="D18" s="54">
        <v>68458</v>
      </c>
      <c r="E18" s="43">
        <f t="shared" si="0"/>
        <v>69.85510204081632</v>
      </c>
      <c r="F18" s="77">
        <f t="shared" si="1"/>
        <v>29542</v>
      </c>
    </row>
    <row r="19" spans="1:6" ht="14.4" customHeight="1">
      <c r="A19" s="21"/>
      <c r="B19" s="22" t="s">
        <v>28</v>
      </c>
      <c r="C19" s="64">
        <v>5000</v>
      </c>
      <c r="D19" s="54">
        <v>2565</v>
      </c>
      <c r="E19" s="43">
        <f t="shared" si="0"/>
        <v>51.3</v>
      </c>
      <c r="F19" s="77">
        <f t="shared" si="1"/>
        <v>2435</v>
      </c>
    </row>
    <row r="20" spans="1:6" ht="16.2" customHeight="1">
      <c r="A20" s="21"/>
      <c r="B20" s="22" t="s">
        <v>29</v>
      </c>
      <c r="C20" s="64">
        <v>64200</v>
      </c>
      <c r="D20" s="54">
        <v>48144</v>
      </c>
      <c r="E20" s="43">
        <f t="shared" si="0"/>
        <v>74.99065420560747</v>
      </c>
      <c r="F20" s="77">
        <f t="shared" si="1"/>
        <v>16056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23132</v>
      </c>
      <c r="E21" s="43">
        <f t="shared" si="0"/>
        <v>77.106666666666669</v>
      </c>
      <c r="F21" s="77">
        <f t="shared" si="1"/>
        <v>6868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164945</v>
      </c>
      <c r="E22" s="43">
        <f t="shared" si="0"/>
        <v>71.71521739130435</v>
      </c>
      <c r="F22" s="77">
        <f t="shared" si="1"/>
        <v>65055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9199</v>
      </c>
      <c r="E23" s="43">
        <f t="shared" si="0"/>
        <v>30.663333333333334</v>
      </c>
      <c r="F23" s="77">
        <f t="shared" si="1"/>
        <v>20801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12493</v>
      </c>
      <c r="E24" s="43">
        <f t="shared" si="0"/>
        <v>83.286666666666662</v>
      </c>
      <c r="F24" s="77">
        <f t="shared" si="1"/>
        <v>2507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109000</v>
      </c>
      <c r="E25" s="43">
        <f t="shared" si="0"/>
        <v>54.5</v>
      </c>
      <c r="F25" s="77">
        <f t="shared" si="1"/>
        <v>91000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13332</v>
      </c>
      <c r="E26" s="43">
        <f t="shared" si="0"/>
        <v>88.88</v>
      </c>
      <c r="F26" s="77">
        <f t="shared" si="1"/>
        <v>1668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13993</v>
      </c>
      <c r="E30" s="43">
        <f t="shared" si="0"/>
        <v>55.972000000000001</v>
      </c>
      <c r="F30" s="77">
        <f t="shared" si="1"/>
        <v>11007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3281</v>
      </c>
      <c r="E31" s="43">
        <f t="shared" si="0"/>
        <v>16.405000000000001</v>
      </c>
      <c r="F31" s="77">
        <f t="shared" si="1"/>
        <v>16719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6939</v>
      </c>
      <c r="E32" s="45">
        <f t="shared" si="0"/>
        <v>77.099999999999994</v>
      </c>
      <c r="F32" s="78">
        <f t="shared" si="1"/>
        <v>2061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1476231</v>
      </c>
      <c r="E33" s="62">
        <f t="shared" si="0"/>
        <v>68.029078341013829</v>
      </c>
      <c r="F33" s="83">
        <f t="shared" si="1"/>
        <v>693769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826308</v>
      </c>
      <c r="E34" s="44">
        <f t="shared" si="0"/>
        <v>75.118909090909085</v>
      </c>
      <c r="F34" s="82">
        <f t="shared" si="1"/>
        <v>273692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73771</v>
      </c>
      <c r="E36" s="43">
        <f t="shared" si="0"/>
        <v>36.8855</v>
      </c>
      <c r="F36" s="77">
        <f t="shared" si="1"/>
        <v>126229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143067</v>
      </c>
      <c r="E37" s="43">
        <f t="shared" si="0"/>
        <v>47.689</v>
      </c>
      <c r="F37" s="77">
        <f t="shared" si="1"/>
        <v>156933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160164</v>
      </c>
      <c r="E38" s="43">
        <f t="shared" si="0"/>
        <v>80.081999999999994</v>
      </c>
      <c r="F38" s="77">
        <f t="shared" si="1"/>
        <v>39836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>
        <v>272921</v>
      </c>
      <c r="E39" s="45">
        <f t="shared" si="0"/>
        <v>101.08185185185185</v>
      </c>
      <c r="F39" s="78">
        <f t="shared" si="1"/>
        <v>-2921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243620</v>
      </c>
      <c r="E40" s="62">
        <f t="shared" si="0"/>
        <v>90.229629629629628</v>
      </c>
      <c r="F40" s="83">
        <f t="shared" si="1"/>
        <v>26380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165600</v>
      </c>
      <c r="E41" s="44">
        <f t="shared" si="0"/>
        <v>97.411764705882348</v>
      </c>
      <c r="F41" s="82">
        <f t="shared" si="1"/>
        <v>4400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>
        <v>78020</v>
      </c>
      <c r="E42" s="45">
        <f t="shared" si="0"/>
        <v>78.02</v>
      </c>
      <c r="F42" s="78">
        <f t="shared" si="1"/>
        <v>21980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7" spans="1:6">
      <c r="B57" t="s">
        <v>92</v>
      </c>
      <c r="D57" t="s">
        <v>91</v>
      </c>
    </row>
    <row r="59" spans="1:6">
      <c r="B59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F59"/>
  <sheetViews>
    <sheetView topLeftCell="A49" workbookViewId="0">
      <selection activeCell="H6" sqref="H6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88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0.75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4972628</v>
      </c>
      <c r="E6" s="62">
        <f>D6*100/C6</f>
        <v>71.669349123581014</v>
      </c>
      <c r="F6" s="83">
        <f>C6-D6</f>
        <v>1965663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4288708</v>
      </c>
      <c r="E7" s="44">
        <f t="shared" ref="E7:E46" si="0">D7*100/C7</f>
        <v>63.333746824974895</v>
      </c>
      <c r="F7" s="82">
        <f t="shared" ref="F7:F46" si="1">C7-D7</f>
        <v>2482892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660483</v>
      </c>
      <c r="E8" s="43">
        <f t="shared" si="0"/>
        <v>566.01023215157977</v>
      </c>
      <c r="F8" s="77">
        <f t="shared" si="1"/>
        <v>-543792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4830085</v>
      </c>
      <c r="E10" s="62">
        <f t="shared" si="0"/>
        <v>69.614909492841974</v>
      </c>
      <c r="F10" s="79">
        <f t="shared" si="1"/>
        <v>2108206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2721598</v>
      </c>
      <c r="E11" s="61">
        <f t="shared" si="0"/>
        <v>73.356637343935773</v>
      </c>
      <c r="F11" s="76">
        <f t="shared" si="1"/>
        <v>988493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1894687</v>
      </c>
      <c r="E12" s="43">
        <f t="shared" si="0"/>
        <v>76.546453394699114</v>
      </c>
      <c r="F12" s="77">
        <f t="shared" si="1"/>
        <v>580525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197128</v>
      </c>
      <c r="E13" s="43">
        <f t="shared" si="0"/>
        <v>52.662962171404146</v>
      </c>
      <c r="F13" s="77">
        <f t="shared" si="1"/>
        <v>177192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629783</v>
      </c>
      <c r="E14" s="45">
        <f t="shared" si="0"/>
        <v>73.183012437264608</v>
      </c>
      <c r="F14" s="80">
        <f t="shared" si="1"/>
        <v>230776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486056</v>
      </c>
      <c r="E15" s="62">
        <f t="shared" si="0"/>
        <v>61.666582085765036</v>
      </c>
      <c r="F15" s="79">
        <f t="shared" si="1"/>
        <v>302144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129367</v>
      </c>
      <c r="E16" s="41">
        <f t="shared" si="0"/>
        <v>71.394591611479029</v>
      </c>
      <c r="F16" s="81">
        <f t="shared" si="1"/>
        <v>51833</v>
      </c>
    </row>
    <row r="17" spans="1:6" ht="15.6" customHeight="1">
      <c r="A17" s="19"/>
      <c r="B17" s="23" t="s">
        <v>26</v>
      </c>
      <c r="C17" s="66">
        <v>14000</v>
      </c>
      <c r="D17" s="67">
        <v>10200</v>
      </c>
      <c r="E17" s="44">
        <f t="shared" si="0"/>
        <v>72.857142857142861</v>
      </c>
      <c r="F17" s="82">
        <f t="shared" si="1"/>
        <v>3800</v>
      </c>
    </row>
    <row r="18" spans="1:6" ht="13.8" customHeight="1">
      <c r="A18" s="21"/>
      <c r="B18" s="22" t="s">
        <v>27</v>
      </c>
      <c r="C18" s="64">
        <v>98000</v>
      </c>
      <c r="D18" s="54">
        <v>68458</v>
      </c>
      <c r="E18" s="43">
        <f t="shared" si="0"/>
        <v>69.85510204081632</v>
      </c>
      <c r="F18" s="77">
        <f t="shared" si="1"/>
        <v>29542</v>
      </c>
    </row>
    <row r="19" spans="1:6" ht="14.4" customHeight="1">
      <c r="A19" s="21"/>
      <c r="B19" s="22" t="s">
        <v>28</v>
      </c>
      <c r="C19" s="64">
        <v>5000</v>
      </c>
      <c r="D19" s="54">
        <v>2565</v>
      </c>
      <c r="E19" s="43">
        <f t="shared" si="0"/>
        <v>51.3</v>
      </c>
      <c r="F19" s="77">
        <f t="shared" si="1"/>
        <v>2435</v>
      </c>
    </row>
    <row r="20" spans="1:6" ht="16.2" customHeight="1">
      <c r="A20" s="21"/>
      <c r="B20" s="22" t="s">
        <v>29</v>
      </c>
      <c r="C20" s="64">
        <v>64200</v>
      </c>
      <c r="D20" s="54">
        <v>48144</v>
      </c>
      <c r="E20" s="43">
        <f t="shared" si="0"/>
        <v>74.99065420560747</v>
      </c>
      <c r="F20" s="77">
        <f t="shared" si="1"/>
        <v>16056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21236</v>
      </c>
      <c r="E21" s="43">
        <f t="shared" si="0"/>
        <v>70.786666666666662</v>
      </c>
      <c r="F21" s="77">
        <f t="shared" si="1"/>
        <v>8764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162446</v>
      </c>
      <c r="E22" s="43">
        <f t="shared" si="0"/>
        <v>70.628695652173917</v>
      </c>
      <c r="F22" s="77">
        <f t="shared" si="1"/>
        <v>67554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9199</v>
      </c>
      <c r="E23" s="43">
        <f t="shared" si="0"/>
        <v>30.663333333333334</v>
      </c>
      <c r="F23" s="77">
        <f t="shared" si="1"/>
        <v>20801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11841</v>
      </c>
      <c r="E24" s="43">
        <f t="shared" si="0"/>
        <v>78.94</v>
      </c>
      <c r="F24" s="77">
        <f t="shared" si="1"/>
        <v>3159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109000</v>
      </c>
      <c r="E25" s="43">
        <f t="shared" si="0"/>
        <v>54.5</v>
      </c>
      <c r="F25" s="77">
        <f t="shared" si="1"/>
        <v>91000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13332</v>
      </c>
      <c r="E26" s="43">
        <f t="shared" si="0"/>
        <v>88.88</v>
      </c>
      <c r="F26" s="77">
        <f t="shared" si="1"/>
        <v>1668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8994</v>
      </c>
      <c r="E30" s="43">
        <f t="shared" si="0"/>
        <v>35.975999999999999</v>
      </c>
      <c r="F30" s="77">
        <f t="shared" si="1"/>
        <v>16006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3281</v>
      </c>
      <c r="E31" s="43">
        <f t="shared" si="0"/>
        <v>16.405000000000001</v>
      </c>
      <c r="F31" s="77">
        <f t="shared" si="1"/>
        <v>16719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6245</v>
      </c>
      <c r="E32" s="45">
        <f t="shared" si="0"/>
        <v>69.388888888888886</v>
      </c>
      <c r="F32" s="78">
        <f t="shared" si="1"/>
        <v>2755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1420211</v>
      </c>
      <c r="E33" s="62">
        <f t="shared" si="0"/>
        <v>65.447511520737322</v>
      </c>
      <c r="F33" s="83">
        <f t="shared" si="1"/>
        <v>749789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789835</v>
      </c>
      <c r="E34" s="44">
        <f t="shared" si="0"/>
        <v>71.803181818181812</v>
      </c>
      <c r="F34" s="82">
        <f t="shared" si="1"/>
        <v>310165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55719</v>
      </c>
      <c r="E36" s="43">
        <f t="shared" si="0"/>
        <v>27.859500000000001</v>
      </c>
      <c r="F36" s="77">
        <f t="shared" si="1"/>
        <v>144281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143067</v>
      </c>
      <c r="E37" s="43">
        <f t="shared" si="0"/>
        <v>47.689</v>
      </c>
      <c r="F37" s="77">
        <f t="shared" si="1"/>
        <v>156933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158669</v>
      </c>
      <c r="E38" s="43">
        <f t="shared" si="0"/>
        <v>79.334500000000006</v>
      </c>
      <c r="F38" s="77">
        <f t="shared" si="1"/>
        <v>41331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>
        <v>272921</v>
      </c>
      <c r="E39" s="45">
        <f t="shared" si="0"/>
        <v>101.08185185185185</v>
      </c>
      <c r="F39" s="78">
        <f t="shared" si="1"/>
        <v>-2921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202220</v>
      </c>
      <c r="E40" s="62">
        <f t="shared" si="0"/>
        <v>74.896296296296299</v>
      </c>
      <c r="F40" s="83">
        <f t="shared" si="1"/>
        <v>67780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124200</v>
      </c>
      <c r="E41" s="44">
        <f t="shared" si="0"/>
        <v>73.058823529411768</v>
      </c>
      <c r="F41" s="82">
        <f t="shared" si="1"/>
        <v>45800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>
        <v>78020</v>
      </c>
      <c r="E42" s="45">
        <f t="shared" si="0"/>
        <v>78.02</v>
      </c>
      <c r="F42" s="78">
        <f t="shared" si="1"/>
        <v>21980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7" spans="1:6">
      <c r="B57" t="s">
        <v>89</v>
      </c>
    </row>
    <row r="59" spans="1:6">
      <c r="B59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F59"/>
  <sheetViews>
    <sheetView topLeftCell="A43" workbookViewId="0">
      <selection activeCell="I6" sqref="I6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87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0.67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3835573</v>
      </c>
      <c r="E6" s="62">
        <f>D6*100/C6</f>
        <v>55.28123568181271</v>
      </c>
      <c r="F6" s="83">
        <f>C6-D6</f>
        <v>3102718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3196941</v>
      </c>
      <c r="E7" s="44">
        <f t="shared" ref="E7:E46" si="0">D7*100/C7</f>
        <v>47.21101364522417</v>
      </c>
      <c r="F7" s="82">
        <f t="shared" ref="F7:F46" si="1">C7-D7</f>
        <v>3574659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615195</v>
      </c>
      <c r="E8" s="43">
        <f t="shared" si="0"/>
        <v>527.20004113427774</v>
      </c>
      <c r="F8" s="77">
        <f t="shared" si="1"/>
        <v>-498504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4299420</v>
      </c>
      <c r="E10" s="62">
        <f t="shared" si="0"/>
        <v>61.96655631768688</v>
      </c>
      <c r="F10" s="79">
        <f t="shared" si="1"/>
        <v>2638871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2395056</v>
      </c>
      <c r="E11" s="61">
        <f t="shared" si="0"/>
        <v>64.55518206965813</v>
      </c>
      <c r="F11" s="76">
        <f t="shared" si="1"/>
        <v>1315035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1669561</v>
      </c>
      <c r="E12" s="43">
        <f t="shared" si="0"/>
        <v>67.451232460088264</v>
      </c>
      <c r="F12" s="77">
        <f t="shared" si="1"/>
        <v>805651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169958</v>
      </c>
      <c r="E13" s="43">
        <f t="shared" si="0"/>
        <v>45.404466766403075</v>
      </c>
      <c r="F13" s="77">
        <f t="shared" si="1"/>
        <v>204362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555537</v>
      </c>
      <c r="E14" s="45">
        <f t="shared" si="0"/>
        <v>64.555364594408985</v>
      </c>
      <c r="F14" s="80">
        <f t="shared" si="1"/>
        <v>305022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422914</v>
      </c>
      <c r="E15" s="62">
        <f t="shared" si="0"/>
        <v>53.655671149454456</v>
      </c>
      <c r="F15" s="79">
        <f t="shared" si="1"/>
        <v>365286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85208</v>
      </c>
      <c r="E16" s="41">
        <f t="shared" si="0"/>
        <v>47.024282560706403</v>
      </c>
      <c r="F16" s="81">
        <f t="shared" si="1"/>
        <v>95992</v>
      </c>
    </row>
    <row r="17" spans="1:6" ht="15.6" customHeight="1">
      <c r="A17" s="19"/>
      <c r="B17" s="23" t="s">
        <v>26</v>
      </c>
      <c r="C17" s="66">
        <v>14000</v>
      </c>
      <c r="D17" s="67">
        <v>6800</v>
      </c>
      <c r="E17" s="44">
        <f t="shared" si="0"/>
        <v>48.571428571428569</v>
      </c>
      <c r="F17" s="82">
        <f t="shared" si="1"/>
        <v>7200</v>
      </c>
    </row>
    <row r="18" spans="1:6" ht="13.8" customHeight="1">
      <c r="A18" s="21"/>
      <c r="B18" s="22" t="s">
        <v>27</v>
      </c>
      <c r="C18" s="64">
        <v>98000</v>
      </c>
      <c r="D18" s="54">
        <v>44602</v>
      </c>
      <c r="E18" s="43">
        <f t="shared" si="0"/>
        <v>45.512244897959185</v>
      </c>
      <c r="F18" s="77">
        <f t="shared" si="1"/>
        <v>53398</v>
      </c>
    </row>
    <row r="19" spans="1:6" ht="14.4" customHeight="1">
      <c r="A19" s="21"/>
      <c r="B19" s="22" t="s">
        <v>28</v>
      </c>
      <c r="C19" s="64">
        <v>5000</v>
      </c>
      <c r="D19" s="54">
        <v>1710</v>
      </c>
      <c r="E19" s="43">
        <f t="shared" si="0"/>
        <v>34.200000000000003</v>
      </c>
      <c r="F19" s="77">
        <f t="shared" si="1"/>
        <v>3290</v>
      </c>
    </row>
    <row r="20" spans="1:6" ht="16.2" customHeight="1">
      <c r="A20" s="21"/>
      <c r="B20" s="22" t="s">
        <v>29</v>
      </c>
      <c r="C20" s="64">
        <v>64200</v>
      </c>
      <c r="D20" s="54">
        <v>32096</v>
      </c>
      <c r="E20" s="43">
        <f t="shared" si="0"/>
        <v>49.993769470404985</v>
      </c>
      <c r="F20" s="77">
        <f t="shared" si="1"/>
        <v>32104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17812</v>
      </c>
      <c r="E21" s="43">
        <f t="shared" si="0"/>
        <v>59.373333333333335</v>
      </c>
      <c r="F21" s="77">
        <f t="shared" si="1"/>
        <v>12188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156012</v>
      </c>
      <c r="E22" s="43">
        <f t="shared" si="0"/>
        <v>67.831304347826091</v>
      </c>
      <c r="F22" s="77">
        <f t="shared" si="1"/>
        <v>73988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3599</v>
      </c>
      <c r="E23" s="43">
        <f t="shared" si="0"/>
        <v>11.996666666666666</v>
      </c>
      <c r="F23" s="77">
        <f t="shared" si="1"/>
        <v>26401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13523</v>
      </c>
      <c r="E24" s="43">
        <f t="shared" si="0"/>
        <v>90.153333333333336</v>
      </c>
      <c r="F24" s="77">
        <f t="shared" si="1"/>
        <v>1477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109000</v>
      </c>
      <c r="E25" s="43">
        <f t="shared" si="0"/>
        <v>54.5</v>
      </c>
      <c r="F25" s="77">
        <f t="shared" si="1"/>
        <v>91000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10432</v>
      </c>
      <c r="E26" s="43">
        <f t="shared" si="0"/>
        <v>69.546666666666667</v>
      </c>
      <c r="F26" s="77">
        <f t="shared" si="1"/>
        <v>4568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8681</v>
      </c>
      <c r="E30" s="43">
        <f t="shared" si="0"/>
        <v>34.723999999999997</v>
      </c>
      <c r="F30" s="77">
        <f t="shared" si="1"/>
        <v>16319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1981</v>
      </c>
      <c r="E31" s="43">
        <f t="shared" si="0"/>
        <v>9.9049999999999994</v>
      </c>
      <c r="F31" s="77">
        <f t="shared" si="1"/>
        <v>18019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5551</v>
      </c>
      <c r="E32" s="45">
        <f t="shared" si="0"/>
        <v>61.677777777777777</v>
      </c>
      <c r="F32" s="78">
        <f t="shared" si="1"/>
        <v>3449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1283136</v>
      </c>
      <c r="E33" s="62">
        <f t="shared" si="0"/>
        <v>59.130691244239628</v>
      </c>
      <c r="F33" s="83">
        <f t="shared" si="1"/>
        <v>886864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748782</v>
      </c>
      <c r="E34" s="44">
        <f t="shared" si="0"/>
        <v>68.071090909090913</v>
      </c>
      <c r="F34" s="82">
        <f t="shared" si="1"/>
        <v>351218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55719</v>
      </c>
      <c r="E36" s="43">
        <f t="shared" si="0"/>
        <v>27.859500000000001</v>
      </c>
      <c r="F36" s="77">
        <f t="shared" si="1"/>
        <v>144281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143066</v>
      </c>
      <c r="E37" s="43">
        <f t="shared" si="0"/>
        <v>47.68866666666667</v>
      </c>
      <c r="F37" s="77">
        <f t="shared" si="1"/>
        <v>156934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62648</v>
      </c>
      <c r="E38" s="43">
        <f t="shared" si="0"/>
        <v>31.324000000000002</v>
      </c>
      <c r="F38" s="77">
        <f t="shared" si="1"/>
        <v>137352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>
        <v>272921</v>
      </c>
      <c r="E39" s="45">
        <f t="shared" si="0"/>
        <v>101.08185185185185</v>
      </c>
      <c r="F39" s="78">
        <f t="shared" si="1"/>
        <v>-2921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198314</v>
      </c>
      <c r="E40" s="62">
        <f t="shared" si="0"/>
        <v>73.449629629629626</v>
      </c>
      <c r="F40" s="83">
        <f t="shared" si="1"/>
        <v>71686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124200</v>
      </c>
      <c r="E41" s="44">
        <f t="shared" si="0"/>
        <v>73.058823529411768</v>
      </c>
      <c r="F41" s="82">
        <f t="shared" si="1"/>
        <v>45800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>
        <v>74114</v>
      </c>
      <c r="E42" s="45">
        <f t="shared" si="0"/>
        <v>74.114000000000004</v>
      </c>
      <c r="F42" s="78">
        <f t="shared" si="1"/>
        <v>25886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9" spans="1:6">
      <c r="B59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F59"/>
  <sheetViews>
    <sheetView topLeftCell="A46" workbookViewId="0">
      <selection activeCell="I85" sqref="I85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84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0.58299999999999996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3292769</v>
      </c>
      <c r="E6" s="62">
        <f>D6*100/C6</f>
        <v>47.457925878289046</v>
      </c>
      <c r="F6" s="83">
        <f>C6-D6</f>
        <v>3645522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2727120</v>
      </c>
      <c r="E7" s="44">
        <f t="shared" ref="E7:E46" si="0">D7*100/C7</f>
        <v>40.2729044834308</v>
      </c>
      <c r="F7" s="82">
        <f t="shared" ref="F7:F46" si="1">C7-D7</f>
        <v>4044480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542212</v>
      </c>
      <c r="E8" s="43">
        <f t="shared" si="0"/>
        <v>464.65622884369833</v>
      </c>
      <c r="F8" s="77">
        <f t="shared" si="1"/>
        <v>-425521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3571440</v>
      </c>
      <c r="E10" s="62">
        <f t="shared" si="0"/>
        <v>51.474347213168201</v>
      </c>
      <c r="F10" s="79">
        <f t="shared" si="1"/>
        <v>3366851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2106550</v>
      </c>
      <c r="E11" s="61">
        <f t="shared" si="0"/>
        <v>56.778930759380295</v>
      </c>
      <c r="F11" s="76">
        <f t="shared" si="1"/>
        <v>1603541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1473236</v>
      </c>
      <c r="E12" s="43">
        <f t="shared" si="0"/>
        <v>59.519588625135945</v>
      </c>
      <c r="F12" s="77">
        <f t="shared" si="1"/>
        <v>1001976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144696</v>
      </c>
      <c r="E13" s="43">
        <f t="shared" si="0"/>
        <v>38.655695661466126</v>
      </c>
      <c r="F13" s="77">
        <f t="shared" si="1"/>
        <v>229624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488618</v>
      </c>
      <c r="E14" s="45">
        <f t="shared" si="0"/>
        <v>56.779140070582031</v>
      </c>
      <c r="F14" s="80">
        <f t="shared" si="1"/>
        <v>371941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407894</v>
      </c>
      <c r="E15" s="62">
        <f t="shared" si="0"/>
        <v>51.750063435676225</v>
      </c>
      <c r="F15" s="79">
        <f t="shared" si="1"/>
        <v>380306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85208</v>
      </c>
      <c r="E16" s="41">
        <f t="shared" si="0"/>
        <v>47.024282560706403</v>
      </c>
      <c r="F16" s="81">
        <f t="shared" si="1"/>
        <v>95992</v>
      </c>
    </row>
    <row r="17" spans="1:6" ht="15.6" customHeight="1">
      <c r="A17" s="19"/>
      <c r="B17" s="23" t="s">
        <v>26</v>
      </c>
      <c r="C17" s="66">
        <v>14000</v>
      </c>
      <c r="D17" s="67">
        <v>6800</v>
      </c>
      <c r="E17" s="44">
        <f t="shared" si="0"/>
        <v>48.571428571428569</v>
      </c>
      <c r="F17" s="82">
        <f t="shared" si="1"/>
        <v>7200</v>
      </c>
    </row>
    <row r="18" spans="1:6" ht="13.8" customHeight="1">
      <c r="A18" s="21"/>
      <c r="B18" s="22" t="s">
        <v>27</v>
      </c>
      <c r="C18" s="64">
        <v>98000</v>
      </c>
      <c r="D18" s="54">
        <v>44602</v>
      </c>
      <c r="E18" s="43">
        <f t="shared" si="0"/>
        <v>45.512244897959185</v>
      </c>
      <c r="F18" s="77">
        <f t="shared" si="1"/>
        <v>53398</v>
      </c>
    </row>
    <row r="19" spans="1:6" ht="14.4" customHeight="1">
      <c r="A19" s="21"/>
      <c r="B19" s="22" t="s">
        <v>28</v>
      </c>
      <c r="C19" s="64">
        <v>5000</v>
      </c>
      <c r="D19" s="54">
        <v>1710</v>
      </c>
      <c r="E19" s="43">
        <f t="shared" si="0"/>
        <v>34.200000000000003</v>
      </c>
      <c r="F19" s="77">
        <f t="shared" si="1"/>
        <v>3290</v>
      </c>
    </row>
    <row r="20" spans="1:6" ht="16.2" customHeight="1">
      <c r="A20" s="21"/>
      <c r="B20" s="22" t="s">
        <v>29</v>
      </c>
      <c r="C20" s="64">
        <v>64200</v>
      </c>
      <c r="D20" s="54">
        <v>32096</v>
      </c>
      <c r="E20" s="43">
        <f t="shared" si="0"/>
        <v>49.993769470404985</v>
      </c>
      <c r="F20" s="77">
        <f t="shared" si="1"/>
        <v>32104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15424</v>
      </c>
      <c r="E21" s="43">
        <f t="shared" si="0"/>
        <v>51.413333333333334</v>
      </c>
      <c r="F21" s="77">
        <f t="shared" si="1"/>
        <v>14576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146121</v>
      </c>
      <c r="E22" s="43">
        <f t="shared" si="0"/>
        <v>63.530869565217394</v>
      </c>
      <c r="F22" s="77">
        <f t="shared" si="1"/>
        <v>83879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3599</v>
      </c>
      <c r="E23" s="43">
        <f t="shared" si="0"/>
        <v>11.996666666666666</v>
      </c>
      <c r="F23" s="77">
        <f t="shared" si="1"/>
        <v>26401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12146</v>
      </c>
      <c r="E24" s="43">
        <f t="shared" si="0"/>
        <v>80.973333333333329</v>
      </c>
      <c r="F24" s="77">
        <f t="shared" si="1"/>
        <v>2854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109000</v>
      </c>
      <c r="E25" s="43">
        <f t="shared" si="0"/>
        <v>54.5</v>
      </c>
      <c r="F25" s="77">
        <f t="shared" si="1"/>
        <v>91000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10432</v>
      </c>
      <c r="E26" s="43">
        <f t="shared" si="0"/>
        <v>69.546666666666667</v>
      </c>
      <c r="F26" s="77">
        <f t="shared" si="1"/>
        <v>4568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8011</v>
      </c>
      <c r="E30" s="43">
        <f t="shared" si="0"/>
        <v>32.043999999999997</v>
      </c>
      <c r="F30" s="77">
        <f t="shared" si="1"/>
        <v>16989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1981</v>
      </c>
      <c r="E31" s="43">
        <f t="shared" si="0"/>
        <v>9.9049999999999994</v>
      </c>
      <c r="F31" s="77">
        <f t="shared" si="1"/>
        <v>18019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4857</v>
      </c>
      <c r="E32" s="45">
        <f t="shared" si="0"/>
        <v>53.966666666666669</v>
      </c>
      <c r="F32" s="78">
        <f t="shared" si="1"/>
        <v>4143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883569</v>
      </c>
      <c r="E33" s="62">
        <f t="shared" si="0"/>
        <v>40.717465437788022</v>
      </c>
      <c r="F33" s="83">
        <f t="shared" si="1"/>
        <v>1286431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611978</v>
      </c>
      <c r="E34" s="44">
        <f t="shared" si="0"/>
        <v>55.634363636363638</v>
      </c>
      <c r="F34" s="82">
        <f t="shared" si="1"/>
        <v>488022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55719</v>
      </c>
      <c r="E36" s="43">
        <f t="shared" si="0"/>
        <v>27.859500000000001</v>
      </c>
      <c r="F36" s="77">
        <f t="shared" si="1"/>
        <v>144281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132002</v>
      </c>
      <c r="E37" s="43">
        <f t="shared" si="0"/>
        <v>44.000666666666667</v>
      </c>
      <c r="F37" s="77">
        <f t="shared" si="1"/>
        <v>167998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24648</v>
      </c>
      <c r="E38" s="43">
        <f t="shared" si="0"/>
        <v>12.324</v>
      </c>
      <c r="F38" s="77">
        <f t="shared" si="1"/>
        <v>175352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>
        <v>59222</v>
      </c>
      <c r="E39" s="45">
        <f t="shared" si="0"/>
        <v>21.934074074074076</v>
      </c>
      <c r="F39" s="78">
        <f t="shared" si="1"/>
        <v>210778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173427</v>
      </c>
      <c r="E40" s="62">
        <f t="shared" si="0"/>
        <v>64.232222222222219</v>
      </c>
      <c r="F40" s="83">
        <f t="shared" si="1"/>
        <v>96573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124200</v>
      </c>
      <c r="E41" s="44">
        <f t="shared" si="0"/>
        <v>73.058823529411768</v>
      </c>
      <c r="F41" s="82">
        <f t="shared" si="1"/>
        <v>45800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>
        <v>49227</v>
      </c>
      <c r="E42" s="45">
        <f t="shared" si="0"/>
        <v>49.226999999999997</v>
      </c>
      <c r="F42" s="78">
        <f t="shared" si="1"/>
        <v>50773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7" spans="1:6">
      <c r="B57" t="s">
        <v>85</v>
      </c>
      <c r="D57" t="s">
        <v>86</v>
      </c>
    </row>
    <row r="59" spans="1:6">
      <c r="B59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F56"/>
  <sheetViews>
    <sheetView topLeftCell="A49" workbookViewId="0">
      <selection activeCell="J33" sqref="J33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82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0.5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83</v>
      </c>
      <c r="C6" s="29">
        <f>SUM(C7:C9)</f>
        <v>6938291</v>
      </c>
      <c r="D6" s="29">
        <f>SUM(D7:D9)</f>
        <v>2658829</v>
      </c>
      <c r="E6" s="62">
        <f>D6*100/C6</f>
        <v>38.321093767903363</v>
      </c>
      <c r="F6" s="83">
        <f>C6-D6</f>
        <v>4279462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2147402</v>
      </c>
      <c r="E7" s="44">
        <f t="shared" ref="E7:E46" si="0">D7*100/C7</f>
        <v>31.711884931183178</v>
      </c>
      <c r="F7" s="82">
        <f t="shared" ref="F7:F46" si="1">C7-D7</f>
        <v>4624198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487990</v>
      </c>
      <c r="E8" s="43">
        <f t="shared" si="0"/>
        <v>418.18992038803333</v>
      </c>
      <c r="F8" s="77">
        <f t="shared" si="1"/>
        <v>-371299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2900085</v>
      </c>
      <c r="E10" s="62">
        <f t="shared" si="0"/>
        <v>41.798261272120179</v>
      </c>
      <c r="F10" s="79">
        <f t="shared" si="1"/>
        <v>4038206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1802929</v>
      </c>
      <c r="E11" s="61">
        <f t="shared" si="0"/>
        <v>48.595277043069835</v>
      </c>
      <c r="F11" s="76">
        <f t="shared" si="1"/>
        <v>1907162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1263362</v>
      </c>
      <c r="E12" s="43">
        <f t="shared" si="0"/>
        <v>51.040557334078862</v>
      </c>
      <c r="F12" s="77">
        <f t="shared" si="1"/>
        <v>1211850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121375</v>
      </c>
      <c r="E13" s="43">
        <f t="shared" si="0"/>
        <v>32.425464842915154</v>
      </c>
      <c r="F13" s="77">
        <f t="shared" si="1"/>
        <v>252945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418192</v>
      </c>
      <c r="E14" s="45">
        <f t="shared" si="0"/>
        <v>48.595389740854493</v>
      </c>
      <c r="F14" s="80">
        <f t="shared" si="1"/>
        <v>442367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311022</v>
      </c>
      <c r="E15" s="62">
        <f t="shared" si="0"/>
        <v>39.45978178127379</v>
      </c>
      <c r="F15" s="79">
        <f t="shared" si="1"/>
        <v>477178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85208</v>
      </c>
      <c r="E16" s="41">
        <f t="shared" si="0"/>
        <v>47.024282560706403</v>
      </c>
      <c r="F16" s="81">
        <f t="shared" si="1"/>
        <v>95992</v>
      </c>
    </row>
    <row r="17" spans="1:6" ht="15.6" customHeight="1">
      <c r="A17" s="19"/>
      <c r="B17" s="23" t="s">
        <v>26</v>
      </c>
      <c r="C17" s="66">
        <v>14000</v>
      </c>
      <c r="D17" s="67">
        <v>6800</v>
      </c>
      <c r="E17" s="44">
        <f t="shared" si="0"/>
        <v>48.571428571428569</v>
      </c>
      <c r="F17" s="82">
        <f t="shared" si="1"/>
        <v>7200</v>
      </c>
    </row>
    <row r="18" spans="1:6" ht="13.8" customHeight="1">
      <c r="A18" s="21"/>
      <c r="B18" s="22" t="s">
        <v>27</v>
      </c>
      <c r="C18" s="64">
        <v>98000</v>
      </c>
      <c r="D18" s="54">
        <v>44602</v>
      </c>
      <c r="E18" s="43">
        <f t="shared" si="0"/>
        <v>45.512244897959185</v>
      </c>
      <c r="F18" s="77">
        <f t="shared" si="1"/>
        <v>53398</v>
      </c>
    </row>
    <row r="19" spans="1:6" ht="14.4" customHeight="1">
      <c r="A19" s="21"/>
      <c r="B19" s="22" t="s">
        <v>28</v>
      </c>
      <c r="C19" s="64">
        <v>5000</v>
      </c>
      <c r="D19" s="54">
        <v>1710</v>
      </c>
      <c r="E19" s="43">
        <f t="shared" si="0"/>
        <v>34.200000000000003</v>
      </c>
      <c r="F19" s="77">
        <f t="shared" si="1"/>
        <v>3290</v>
      </c>
    </row>
    <row r="20" spans="1:6" ht="16.2" customHeight="1">
      <c r="A20" s="21"/>
      <c r="B20" s="22" t="s">
        <v>29</v>
      </c>
      <c r="C20" s="64">
        <v>64200</v>
      </c>
      <c r="D20" s="54">
        <v>32096</v>
      </c>
      <c r="E20" s="43">
        <f t="shared" si="0"/>
        <v>49.993769470404985</v>
      </c>
      <c r="F20" s="77">
        <f t="shared" si="1"/>
        <v>32104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12968</v>
      </c>
      <c r="E21" s="43">
        <f t="shared" si="0"/>
        <v>43.226666666666667</v>
      </c>
      <c r="F21" s="77">
        <f t="shared" si="1"/>
        <v>17032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129019</v>
      </c>
      <c r="E22" s="43">
        <f t="shared" si="0"/>
        <v>56.095217391304345</v>
      </c>
      <c r="F22" s="77">
        <f t="shared" si="1"/>
        <v>100981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2199</v>
      </c>
      <c r="E23" s="43">
        <f t="shared" si="0"/>
        <v>7.33</v>
      </c>
      <c r="F23" s="77">
        <f t="shared" si="1"/>
        <v>27801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10398</v>
      </c>
      <c r="E24" s="43">
        <f t="shared" si="0"/>
        <v>69.319999999999993</v>
      </c>
      <c r="F24" s="77">
        <f t="shared" si="1"/>
        <v>4602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38000</v>
      </c>
      <c r="E25" s="43">
        <f t="shared" si="0"/>
        <v>19</v>
      </c>
      <c r="F25" s="77">
        <f t="shared" si="1"/>
        <v>162000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10432</v>
      </c>
      <c r="E26" s="43">
        <f t="shared" si="0"/>
        <v>69.546666666666667</v>
      </c>
      <c r="F26" s="77">
        <f t="shared" si="1"/>
        <v>4568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5539</v>
      </c>
      <c r="E30" s="43">
        <f t="shared" si="0"/>
        <v>22.155999999999999</v>
      </c>
      <c r="F30" s="77">
        <f t="shared" si="1"/>
        <v>19461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1981</v>
      </c>
      <c r="E31" s="43">
        <f t="shared" si="0"/>
        <v>9.9049999999999994</v>
      </c>
      <c r="F31" s="77">
        <f t="shared" si="1"/>
        <v>18019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4163</v>
      </c>
      <c r="E32" s="45">
        <f t="shared" si="0"/>
        <v>46.255555555555553</v>
      </c>
      <c r="F32" s="78">
        <f t="shared" si="1"/>
        <v>4837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685366</v>
      </c>
      <c r="E33" s="62">
        <f t="shared" si="0"/>
        <v>31.583686635944701</v>
      </c>
      <c r="F33" s="83">
        <f t="shared" si="1"/>
        <v>1484634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532410</v>
      </c>
      <c r="E34" s="44">
        <f t="shared" si="0"/>
        <v>48.400909090909089</v>
      </c>
      <c r="F34" s="82">
        <f t="shared" si="1"/>
        <v>567590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50469</v>
      </c>
      <c r="E36" s="43">
        <f t="shared" si="0"/>
        <v>25.234500000000001</v>
      </c>
      <c r="F36" s="77">
        <f t="shared" si="1"/>
        <v>149531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77839</v>
      </c>
      <c r="E37" s="43">
        <f t="shared" si="0"/>
        <v>25.946333333333332</v>
      </c>
      <c r="F37" s="77">
        <f t="shared" si="1"/>
        <v>222161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>
        <v>24648</v>
      </c>
      <c r="E38" s="43">
        <f t="shared" si="0"/>
        <v>12.324</v>
      </c>
      <c r="F38" s="77">
        <f t="shared" si="1"/>
        <v>175352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/>
      <c r="E39" s="45">
        <f t="shared" si="0"/>
        <v>0</v>
      </c>
      <c r="F39" s="78">
        <f t="shared" si="1"/>
        <v>270000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100768</v>
      </c>
      <c r="E40" s="62">
        <f t="shared" si="0"/>
        <v>37.321481481481484</v>
      </c>
      <c r="F40" s="83">
        <f t="shared" si="1"/>
        <v>169232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82800</v>
      </c>
      <c r="E41" s="44">
        <f t="shared" si="0"/>
        <v>48.705882352941174</v>
      </c>
      <c r="F41" s="82">
        <f t="shared" si="1"/>
        <v>87200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>
        <v>17968</v>
      </c>
      <c r="E42" s="45">
        <f t="shared" si="0"/>
        <v>17.968</v>
      </c>
      <c r="F42" s="78">
        <f t="shared" si="1"/>
        <v>82032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6" spans="1:6">
      <c r="B56" t="s">
        <v>77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F56"/>
  <sheetViews>
    <sheetView workbookViewId="0">
      <selection activeCell="D13" sqref="D13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1.109375" customWidth="1"/>
    <col min="6" max="6" width="13.5546875" style="84" customWidth="1"/>
  </cols>
  <sheetData>
    <row r="2" spans="1:6" ht="15.6">
      <c r="A2" s="5"/>
      <c r="B2" s="52" t="s">
        <v>0</v>
      </c>
      <c r="C2" s="6"/>
      <c r="D2" s="1"/>
      <c r="E2" s="1"/>
      <c r="F2" s="72">
        <v>1355985.12</v>
      </c>
    </row>
    <row r="3" spans="1:6" ht="18">
      <c r="A3" s="7"/>
      <c r="B3" s="26" t="s">
        <v>68</v>
      </c>
      <c r="C3" s="8"/>
      <c r="D3" s="1"/>
      <c r="E3" s="1"/>
      <c r="F3" s="73"/>
    </row>
    <row r="4" spans="1:6" ht="27" customHeight="1" thickBot="1">
      <c r="A4" s="7" t="s">
        <v>1</v>
      </c>
      <c r="B4" s="105" t="s">
        <v>81</v>
      </c>
      <c r="C4" s="9" t="s">
        <v>2</v>
      </c>
      <c r="D4" s="1"/>
      <c r="E4" s="1"/>
      <c r="F4" s="74">
        <v>0.42</v>
      </c>
    </row>
    <row r="5" spans="1:6" ht="33" customHeight="1" thickBot="1">
      <c r="A5" s="60" t="s">
        <v>3</v>
      </c>
      <c r="B5" s="10" t="s">
        <v>4</v>
      </c>
      <c r="C5" s="17" t="s">
        <v>5</v>
      </c>
      <c r="D5" s="37" t="s">
        <v>6</v>
      </c>
      <c r="E5" s="40" t="s">
        <v>7</v>
      </c>
      <c r="F5" s="75" t="s">
        <v>8</v>
      </c>
    </row>
    <row r="6" spans="1:6" ht="29.4" customHeight="1" thickBot="1">
      <c r="A6" s="85" t="s">
        <v>9</v>
      </c>
      <c r="B6" s="11" t="s">
        <v>78</v>
      </c>
      <c r="C6" s="29">
        <f>SUM(C7:C9)</f>
        <v>6938291</v>
      </c>
      <c r="D6" s="29">
        <f>SUM(D7:D9)</f>
        <v>2026575</v>
      </c>
      <c r="E6" s="61">
        <f>D6*100/C6</f>
        <v>29.208561589590289</v>
      </c>
      <c r="F6" s="76">
        <f>C6-D6</f>
        <v>4911716</v>
      </c>
    </row>
    <row r="7" spans="1:6" ht="25.8" customHeight="1">
      <c r="A7" s="13" t="s">
        <v>10</v>
      </c>
      <c r="B7" s="27" t="s">
        <v>11</v>
      </c>
      <c r="C7" s="30">
        <v>6771600</v>
      </c>
      <c r="D7" s="38">
        <v>1576187</v>
      </c>
      <c r="E7" s="43">
        <f t="shared" ref="E7:E46" si="0">D7*100/C7</f>
        <v>23.276433929942701</v>
      </c>
      <c r="F7" s="77">
        <f t="shared" ref="F7:F46" si="1">C7-D7</f>
        <v>5195413</v>
      </c>
    </row>
    <row r="8" spans="1:6" ht="28.8" customHeight="1">
      <c r="A8" s="13" t="s">
        <v>12</v>
      </c>
      <c r="B8" s="14" t="s">
        <v>13</v>
      </c>
      <c r="C8" s="31">
        <v>116691</v>
      </c>
      <c r="D8" s="39">
        <v>426951</v>
      </c>
      <c r="E8" s="43">
        <f t="shared" si="0"/>
        <v>365.88168753374299</v>
      </c>
      <c r="F8" s="77">
        <f t="shared" si="1"/>
        <v>-310260</v>
      </c>
    </row>
    <row r="9" spans="1:6" ht="17.399999999999999" customHeight="1" thickBot="1">
      <c r="A9" s="15" t="s">
        <v>14</v>
      </c>
      <c r="B9" s="16" t="s">
        <v>15</v>
      </c>
      <c r="C9" s="31">
        <v>50000</v>
      </c>
      <c r="D9" s="39">
        <v>23437</v>
      </c>
      <c r="E9" s="43">
        <f t="shared" si="0"/>
        <v>46.874000000000002</v>
      </c>
      <c r="F9" s="77">
        <f t="shared" si="1"/>
        <v>26563</v>
      </c>
    </row>
    <row r="10" spans="1:6" ht="30.6" customHeight="1" thickBot="1">
      <c r="A10" s="17" t="s">
        <v>17</v>
      </c>
      <c r="B10" s="18" t="s">
        <v>69</v>
      </c>
      <c r="C10" s="32">
        <f>C11+C15+C33+C40</f>
        <v>6938291</v>
      </c>
      <c r="D10" s="32">
        <f>D11+D15+D33+D40</f>
        <v>2401262</v>
      </c>
      <c r="E10" s="62">
        <f t="shared" si="0"/>
        <v>34.608839554293702</v>
      </c>
      <c r="F10" s="79">
        <f t="shared" si="1"/>
        <v>4537029</v>
      </c>
    </row>
    <row r="11" spans="1:6">
      <c r="A11" s="19" t="s">
        <v>18</v>
      </c>
      <c r="B11" s="20" t="s">
        <v>19</v>
      </c>
      <c r="C11" s="33">
        <f>SUM(C12:C14)</f>
        <v>3710091</v>
      </c>
      <c r="D11" s="33">
        <f>SUM(D12:D14)</f>
        <v>1510957</v>
      </c>
      <c r="E11" s="61">
        <f t="shared" si="0"/>
        <v>40.725604843654779</v>
      </c>
      <c r="F11" s="76">
        <f t="shared" si="1"/>
        <v>2199134</v>
      </c>
    </row>
    <row r="12" spans="1:6" ht="18" customHeight="1">
      <c r="A12" s="21" t="s">
        <v>10</v>
      </c>
      <c r="B12" s="22" t="s">
        <v>20</v>
      </c>
      <c r="C12" s="34">
        <v>2475212</v>
      </c>
      <c r="D12" s="39">
        <v>1054682</v>
      </c>
      <c r="E12" s="43">
        <f t="shared" si="0"/>
        <v>42.609764335337744</v>
      </c>
      <c r="F12" s="77">
        <f t="shared" si="1"/>
        <v>1420530</v>
      </c>
    </row>
    <row r="13" spans="1:6" ht="16.2" customHeight="1">
      <c r="A13" s="21" t="s">
        <v>12</v>
      </c>
      <c r="B13" s="22" t="s">
        <v>21</v>
      </c>
      <c r="C13" s="34">
        <v>374320</v>
      </c>
      <c r="D13" s="39">
        <v>105807</v>
      </c>
      <c r="E13" s="43">
        <f t="shared" si="0"/>
        <v>28.266456507800811</v>
      </c>
      <c r="F13" s="77">
        <f t="shared" si="1"/>
        <v>268513</v>
      </c>
    </row>
    <row r="14" spans="1:6" ht="39.6" customHeight="1" thickBot="1">
      <c r="A14" s="46" t="s">
        <v>14</v>
      </c>
      <c r="B14" s="47" t="s">
        <v>22</v>
      </c>
      <c r="C14" s="35">
        <v>860559</v>
      </c>
      <c r="D14" s="63">
        <v>350468</v>
      </c>
      <c r="E14" s="45">
        <f t="shared" si="0"/>
        <v>40.725621369365726</v>
      </c>
      <c r="F14" s="80">
        <f t="shared" si="1"/>
        <v>510091</v>
      </c>
    </row>
    <row r="15" spans="1:6" ht="33" customHeight="1" thickBot="1">
      <c r="A15" s="48" t="s">
        <v>23</v>
      </c>
      <c r="B15" s="49" t="s">
        <v>24</v>
      </c>
      <c r="C15" s="12">
        <f>C16+C21+C22+C23+C24+C25+C26+C27+C28+C29+C30+C31+C32</f>
        <v>788200</v>
      </c>
      <c r="D15" s="12">
        <f>D16+D21+D22+D23+D24+D25+D26+D27+D28+D29+D30+D31+D32</f>
        <v>242948</v>
      </c>
      <c r="E15" s="62">
        <f t="shared" si="0"/>
        <v>30.823141334686628</v>
      </c>
      <c r="F15" s="79">
        <f t="shared" si="1"/>
        <v>545252</v>
      </c>
    </row>
    <row r="16" spans="1:6" ht="15" thickBot="1">
      <c r="A16" s="50" t="s">
        <v>10</v>
      </c>
      <c r="B16" s="65" t="s">
        <v>25</v>
      </c>
      <c r="C16" s="68">
        <f>SUM(C17:C20)</f>
        <v>181200</v>
      </c>
      <c r="D16" s="51">
        <f>SUM(D17:D20)</f>
        <v>41390</v>
      </c>
      <c r="E16" s="41">
        <f t="shared" si="0"/>
        <v>22.842163355408388</v>
      </c>
      <c r="F16" s="81">
        <f t="shared" si="1"/>
        <v>139810</v>
      </c>
    </row>
    <row r="17" spans="1:6" ht="15.6" customHeight="1">
      <c r="A17" s="19"/>
      <c r="B17" s="23" t="s">
        <v>26</v>
      </c>
      <c r="C17" s="66">
        <v>14000</v>
      </c>
      <c r="D17" s="67">
        <v>3400</v>
      </c>
      <c r="E17" s="44">
        <f t="shared" si="0"/>
        <v>24.285714285714285</v>
      </c>
      <c r="F17" s="82">
        <f t="shared" si="1"/>
        <v>10600</v>
      </c>
    </row>
    <row r="18" spans="1:6" ht="13.8" customHeight="1">
      <c r="A18" s="21"/>
      <c r="B18" s="22" t="s">
        <v>27</v>
      </c>
      <c r="C18" s="64">
        <v>98000</v>
      </c>
      <c r="D18" s="54">
        <v>21087</v>
      </c>
      <c r="E18" s="43">
        <f t="shared" si="0"/>
        <v>21.517346938775511</v>
      </c>
      <c r="F18" s="77">
        <f t="shared" si="1"/>
        <v>76913</v>
      </c>
    </row>
    <row r="19" spans="1:6" ht="14.4" customHeight="1">
      <c r="A19" s="21"/>
      <c r="B19" s="22" t="s">
        <v>28</v>
      </c>
      <c r="C19" s="64">
        <v>5000</v>
      </c>
      <c r="D19" s="54">
        <v>855</v>
      </c>
      <c r="E19" s="43">
        <f t="shared" si="0"/>
        <v>17.100000000000001</v>
      </c>
      <c r="F19" s="77">
        <f t="shared" si="1"/>
        <v>4145</v>
      </c>
    </row>
    <row r="20" spans="1:6" ht="16.2" customHeight="1">
      <c r="A20" s="21"/>
      <c r="B20" s="22" t="s">
        <v>29</v>
      </c>
      <c r="C20" s="64">
        <v>64200</v>
      </c>
      <c r="D20" s="54">
        <v>16048</v>
      </c>
      <c r="E20" s="43">
        <f t="shared" si="0"/>
        <v>24.996884735202492</v>
      </c>
      <c r="F20" s="77">
        <f t="shared" si="1"/>
        <v>48152</v>
      </c>
    </row>
    <row r="21" spans="1:6" ht="12.6" customHeight="1">
      <c r="A21" s="21" t="s">
        <v>12</v>
      </c>
      <c r="B21" s="22" t="s">
        <v>30</v>
      </c>
      <c r="C21" s="64">
        <v>30000</v>
      </c>
      <c r="D21" s="54">
        <v>10176</v>
      </c>
      <c r="E21" s="43">
        <f t="shared" si="0"/>
        <v>33.92</v>
      </c>
      <c r="F21" s="77">
        <f t="shared" si="1"/>
        <v>19824</v>
      </c>
    </row>
    <row r="22" spans="1:6" ht="14.4" customHeight="1">
      <c r="A22" s="13" t="s">
        <v>14</v>
      </c>
      <c r="B22" s="24" t="s">
        <v>31</v>
      </c>
      <c r="C22" s="53">
        <v>230000</v>
      </c>
      <c r="D22" s="54">
        <v>109765</v>
      </c>
      <c r="E22" s="43">
        <f t="shared" si="0"/>
        <v>47.723913043478262</v>
      </c>
      <c r="F22" s="77">
        <f t="shared" si="1"/>
        <v>120235</v>
      </c>
    </row>
    <row r="23" spans="1:6" ht="16.2" customHeight="1">
      <c r="A23" s="13" t="s">
        <v>32</v>
      </c>
      <c r="B23" s="24" t="s">
        <v>33</v>
      </c>
      <c r="C23" s="53">
        <v>30000</v>
      </c>
      <c r="D23" s="54">
        <v>2199</v>
      </c>
      <c r="E23" s="43">
        <f t="shared" si="0"/>
        <v>7.33</v>
      </c>
      <c r="F23" s="77">
        <f t="shared" si="1"/>
        <v>27801</v>
      </c>
    </row>
    <row r="24" spans="1:6" ht="12.6" customHeight="1">
      <c r="A24" s="13" t="s">
        <v>16</v>
      </c>
      <c r="B24" s="24" t="s">
        <v>34</v>
      </c>
      <c r="C24" s="53">
        <v>15000</v>
      </c>
      <c r="D24" s="54">
        <v>8882</v>
      </c>
      <c r="E24" s="43">
        <f t="shared" si="0"/>
        <v>59.213333333333331</v>
      </c>
      <c r="F24" s="77">
        <f t="shared" si="1"/>
        <v>6118</v>
      </c>
    </row>
    <row r="25" spans="1:6" ht="14.4" customHeight="1">
      <c r="A25" s="13" t="s">
        <v>35</v>
      </c>
      <c r="B25" s="24" t="s">
        <v>36</v>
      </c>
      <c r="C25" s="53">
        <v>200000</v>
      </c>
      <c r="D25" s="54">
        <v>38000</v>
      </c>
      <c r="E25" s="43">
        <f t="shared" si="0"/>
        <v>19</v>
      </c>
      <c r="F25" s="77">
        <f t="shared" si="1"/>
        <v>162000</v>
      </c>
    </row>
    <row r="26" spans="1:6" ht="14.4" customHeight="1">
      <c r="A26" s="13" t="s">
        <v>37</v>
      </c>
      <c r="B26" s="24" t="s">
        <v>38</v>
      </c>
      <c r="C26" s="53">
        <v>15000</v>
      </c>
      <c r="D26" s="54">
        <v>10432</v>
      </c>
      <c r="E26" s="43">
        <f t="shared" si="0"/>
        <v>69.546666666666667</v>
      </c>
      <c r="F26" s="77">
        <f t="shared" si="1"/>
        <v>4568</v>
      </c>
    </row>
    <row r="27" spans="1:6" ht="13.8" customHeight="1">
      <c r="A27" s="13" t="s">
        <v>39</v>
      </c>
      <c r="B27" s="24" t="s">
        <v>40</v>
      </c>
      <c r="C27" s="53">
        <v>15000</v>
      </c>
      <c r="D27" s="54">
        <v>6217</v>
      </c>
      <c r="E27" s="43">
        <f t="shared" si="0"/>
        <v>41.446666666666665</v>
      </c>
      <c r="F27" s="77">
        <f t="shared" si="1"/>
        <v>8783</v>
      </c>
    </row>
    <row r="28" spans="1:6" ht="13.2" customHeight="1">
      <c r="A28" s="13" t="s">
        <v>41</v>
      </c>
      <c r="B28" s="24" t="s">
        <v>42</v>
      </c>
      <c r="C28" s="53">
        <v>8000</v>
      </c>
      <c r="D28" s="54"/>
      <c r="E28" s="43">
        <f t="shared" si="0"/>
        <v>0</v>
      </c>
      <c r="F28" s="77">
        <f t="shared" si="1"/>
        <v>8000</v>
      </c>
    </row>
    <row r="29" spans="1:6" ht="15" customHeight="1">
      <c r="A29" s="13" t="s">
        <v>43</v>
      </c>
      <c r="B29" s="24" t="s">
        <v>44</v>
      </c>
      <c r="C29" s="53">
        <v>10000</v>
      </c>
      <c r="D29" s="54">
        <v>4898</v>
      </c>
      <c r="E29" s="43">
        <f t="shared" si="0"/>
        <v>48.98</v>
      </c>
      <c r="F29" s="77">
        <f t="shared" si="1"/>
        <v>5102</v>
      </c>
    </row>
    <row r="30" spans="1:6" ht="14.4" customHeight="1">
      <c r="A30" s="13" t="s">
        <v>45</v>
      </c>
      <c r="B30" s="24" t="s">
        <v>46</v>
      </c>
      <c r="C30" s="53">
        <v>25000</v>
      </c>
      <c r="D30" s="54">
        <v>5539</v>
      </c>
      <c r="E30" s="43">
        <f t="shared" si="0"/>
        <v>22.155999999999999</v>
      </c>
      <c r="F30" s="77">
        <f t="shared" si="1"/>
        <v>19461</v>
      </c>
    </row>
    <row r="31" spans="1:6" ht="15.6" customHeight="1">
      <c r="A31" s="13" t="s">
        <v>47</v>
      </c>
      <c r="B31" s="25" t="s">
        <v>48</v>
      </c>
      <c r="C31" s="53">
        <v>20000</v>
      </c>
      <c r="D31" s="54">
        <v>1981</v>
      </c>
      <c r="E31" s="43">
        <f t="shared" si="0"/>
        <v>9.9049999999999994</v>
      </c>
      <c r="F31" s="77">
        <f t="shared" si="1"/>
        <v>18019</v>
      </c>
    </row>
    <row r="32" spans="1:6" ht="14.4" customHeight="1" thickBot="1">
      <c r="A32" s="55" t="s">
        <v>49</v>
      </c>
      <c r="B32" s="25" t="s">
        <v>50</v>
      </c>
      <c r="C32" s="69">
        <v>9000</v>
      </c>
      <c r="D32" s="63">
        <v>3469</v>
      </c>
      <c r="E32" s="45">
        <f t="shared" si="0"/>
        <v>38.544444444444444</v>
      </c>
      <c r="F32" s="78">
        <f t="shared" si="1"/>
        <v>5531</v>
      </c>
    </row>
    <row r="33" spans="1:6" ht="30" customHeight="1" thickBot="1">
      <c r="A33" s="60" t="s">
        <v>51</v>
      </c>
      <c r="B33" s="57" t="s">
        <v>52</v>
      </c>
      <c r="C33" s="12">
        <f>SUM(C34:C39)</f>
        <v>2170000</v>
      </c>
      <c r="D33" s="12">
        <f>SUM(D34:D39)</f>
        <v>564557</v>
      </c>
      <c r="E33" s="62">
        <f t="shared" si="0"/>
        <v>26.016451612903225</v>
      </c>
      <c r="F33" s="83">
        <f t="shared" si="1"/>
        <v>1605443</v>
      </c>
    </row>
    <row r="34" spans="1:6" ht="54" customHeight="1">
      <c r="A34" s="59" t="s">
        <v>10</v>
      </c>
      <c r="B34" s="28" t="s">
        <v>53</v>
      </c>
      <c r="C34" s="71">
        <v>1100000</v>
      </c>
      <c r="D34" s="67">
        <v>439244</v>
      </c>
      <c r="E34" s="44">
        <f t="shared" si="0"/>
        <v>39.931272727272727</v>
      </c>
      <c r="F34" s="82">
        <f t="shared" si="1"/>
        <v>660756</v>
      </c>
    </row>
    <row r="35" spans="1:6" ht="26.4" customHeight="1">
      <c r="A35" s="13" t="s">
        <v>12</v>
      </c>
      <c r="B35" s="24" t="s">
        <v>54</v>
      </c>
      <c r="C35" s="53">
        <v>100000</v>
      </c>
      <c r="D35" s="54"/>
      <c r="E35" s="43">
        <f t="shared" si="0"/>
        <v>0</v>
      </c>
      <c r="F35" s="77">
        <f t="shared" si="1"/>
        <v>100000</v>
      </c>
    </row>
    <row r="36" spans="1:6" ht="27.6" customHeight="1">
      <c r="A36" s="13" t="s">
        <v>14</v>
      </c>
      <c r="B36" s="24" t="s">
        <v>55</v>
      </c>
      <c r="C36" s="53">
        <v>200000</v>
      </c>
      <c r="D36" s="54">
        <v>50469</v>
      </c>
      <c r="E36" s="43">
        <f t="shared" si="0"/>
        <v>25.234500000000001</v>
      </c>
      <c r="F36" s="77">
        <f t="shared" si="1"/>
        <v>149531</v>
      </c>
    </row>
    <row r="37" spans="1:6" ht="40.799999999999997" customHeight="1">
      <c r="A37" s="13" t="s">
        <v>32</v>
      </c>
      <c r="B37" s="24" t="s">
        <v>56</v>
      </c>
      <c r="C37" s="53">
        <v>300000</v>
      </c>
      <c r="D37" s="54">
        <v>74844</v>
      </c>
      <c r="E37" s="43">
        <f t="shared" si="0"/>
        <v>24.948</v>
      </c>
      <c r="F37" s="77">
        <f t="shared" si="1"/>
        <v>225156</v>
      </c>
    </row>
    <row r="38" spans="1:6" ht="39" customHeight="1">
      <c r="A38" s="13" t="s">
        <v>16</v>
      </c>
      <c r="B38" s="24" t="s">
        <v>57</v>
      </c>
      <c r="C38" s="53">
        <v>200000</v>
      </c>
      <c r="D38" s="54"/>
      <c r="E38" s="43">
        <f t="shared" si="0"/>
        <v>0</v>
      </c>
      <c r="F38" s="77">
        <f t="shared" si="1"/>
        <v>200000</v>
      </c>
    </row>
    <row r="39" spans="1:6" ht="28.2" customHeight="1" thickBot="1">
      <c r="A39" s="13" t="s">
        <v>35</v>
      </c>
      <c r="B39" s="25" t="s">
        <v>58</v>
      </c>
      <c r="C39" s="69">
        <v>270000</v>
      </c>
      <c r="D39" s="63"/>
      <c r="E39" s="45">
        <f t="shared" si="0"/>
        <v>0</v>
      </c>
      <c r="F39" s="78">
        <f t="shared" si="1"/>
        <v>270000</v>
      </c>
    </row>
    <row r="40" spans="1:6" ht="48" customHeight="1" thickBot="1">
      <c r="A40" s="56" t="s">
        <v>59</v>
      </c>
      <c r="B40" s="70" t="s">
        <v>60</v>
      </c>
      <c r="C40" s="12">
        <f>SUM(C41:C42)</f>
        <v>270000</v>
      </c>
      <c r="D40" s="12">
        <f>SUM(D41:D42)</f>
        <v>82800</v>
      </c>
      <c r="E40" s="62">
        <f t="shared" si="0"/>
        <v>30.666666666666668</v>
      </c>
      <c r="F40" s="83">
        <f t="shared" si="1"/>
        <v>187200</v>
      </c>
    </row>
    <row r="41" spans="1:6" ht="28.8" customHeight="1">
      <c r="A41" s="13" t="s">
        <v>10</v>
      </c>
      <c r="B41" s="28" t="s">
        <v>61</v>
      </c>
      <c r="C41" s="71">
        <v>170000</v>
      </c>
      <c r="D41" s="67">
        <v>82800</v>
      </c>
      <c r="E41" s="44">
        <f t="shared" si="0"/>
        <v>48.705882352941174</v>
      </c>
      <c r="F41" s="82">
        <f t="shared" si="1"/>
        <v>87200</v>
      </c>
    </row>
    <row r="42" spans="1:6" ht="20.399999999999999" customHeight="1" thickBot="1">
      <c r="A42" s="13" t="s">
        <v>12</v>
      </c>
      <c r="B42" s="25" t="s">
        <v>62</v>
      </c>
      <c r="C42" s="69">
        <v>100000</v>
      </c>
      <c r="D42" s="63"/>
      <c r="E42" s="45">
        <f t="shared" si="0"/>
        <v>0</v>
      </c>
      <c r="F42" s="78">
        <f t="shared" si="1"/>
        <v>100000</v>
      </c>
    </row>
    <row r="43" spans="1:6" ht="65.400000000000006" customHeight="1" thickBot="1">
      <c r="A43" s="58" t="s">
        <v>63</v>
      </c>
      <c r="B43" s="70" t="s">
        <v>64</v>
      </c>
      <c r="C43" s="12">
        <f>SUM(C44:C46)</f>
        <v>403000</v>
      </c>
      <c r="D43" s="12">
        <f>SUM(D44:D46)</f>
        <v>0</v>
      </c>
      <c r="E43" s="62">
        <f t="shared" si="0"/>
        <v>0</v>
      </c>
      <c r="F43" s="83">
        <f t="shared" si="1"/>
        <v>403000</v>
      </c>
    </row>
    <row r="44" spans="1:6" ht="53.4" customHeight="1">
      <c r="A44" s="13" t="s">
        <v>10</v>
      </c>
      <c r="B44" s="28" t="s">
        <v>65</v>
      </c>
      <c r="C44" s="71">
        <v>20000</v>
      </c>
      <c r="D44" s="67"/>
      <c r="E44" s="44">
        <f t="shared" si="0"/>
        <v>0</v>
      </c>
      <c r="F44" s="82">
        <f t="shared" si="1"/>
        <v>20000</v>
      </c>
    </row>
    <row r="45" spans="1:6" ht="52.2" customHeight="1">
      <c r="A45" s="13" t="s">
        <v>12</v>
      </c>
      <c r="B45" s="24" t="s">
        <v>66</v>
      </c>
      <c r="C45" s="53">
        <v>130000</v>
      </c>
      <c r="D45" s="54"/>
      <c r="E45" s="43">
        <f t="shared" si="0"/>
        <v>0</v>
      </c>
      <c r="F45" s="77">
        <f t="shared" si="1"/>
        <v>130000</v>
      </c>
    </row>
    <row r="46" spans="1:6" ht="52.8" customHeight="1">
      <c r="A46" s="13" t="s">
        <v>14</v>
      </c>
      <c r="B46" s="24" t="s">
        <v>67</v>
      </c>
      <c r="C46" s="53">
        <v>253000</v>
      </c>
      <c r="D46" s="54"/>
      <c r="E46" s="43">
        <f t="shared" si="0"/>
        <v>0</v>
      </c>
      <c r="F46" s="77">
        <f t="shared" si="1"/>
        <v>253000</v>
      </c>
    </row>
    <row r="47" spans="1:6" ht="19.8" customHeight="1">
      <c r="A47" s="2"/>
      <c r="B47" s="3"/>
      <c r="C47" s="4"/>
      <c r="D47" s="36"/>
      <c r="E47" s="42"/>
      <c r="F47" s="73"/>
    </row>
    <row r="48" spans="1:6" ht="25.8" customHeight="1" thickBot="1">
      <c r="B48" s="89" t="s">
        <v>70</v>
      </c>
    </row>
    <row r="49" spans="1:6" ht="27" thickBot="1">
      <c r="A49" s="60" t="s">
        <v>3</v>
      </c>
      <c r="B49" s="60" t="s">
        <v>4</v>
      </c>
      <c r="C49" s="60" t="s">
        <v>5</v>
      </c>
      <c r="D49" s="90" t="s">
        <v>6</v>
      </c>
      <c r="E49" s="91" t="s">
        <v>7</v>
      </c>
      <c r="F49" s="75" t="s">
        <v>8</v>
      </c>
    </row>
    <row r="50" spans="1:6" ht="27" customHeight="1" thickBot="1">
      <c r="A50" s="92">
        <v>1</v>
      </c>
      <c r="B50" s="93" t="s">
        <v>74</v>
      </c>
      <c r="C50" s="87">
        <v>205000</v>
      </c>
      <c r="D50" s="94">
        <v>202950</v>
      </c>
      <c r="E50" s="62">
        <f>D50*100/C50</f>
        <v>99</v>
      </c>
      <c r="F50" s="83">
        <f>C50-D50</f>
        <v>2050</v>
      </c>
    </row>
    <row r="51" spans="1:6" ht="19.2" customHeight="1" thickBot="1">
      <c r="A51" s="88" t="s">
        <v>71</v>
      </c>
      <c r="B51" s="86" t="s">
        <v>72</v>
      </c>
      <c r="C51" s="95">
        <v>192700</v>
      </c>
      <c r="D51" s="95">
        <v>141666</v>
      </c>
      <c r="E51" s="96">
        <f>D51*100/C51</f>
        <v>73.516346652828233</v>
      </c>
      <c r="F51" s="81">
        <f>C51-D51</f>
        <v>51034</v>
      </c>
    </row>
    <row r="52" spans="1:6" ht="15" thickBot="1">
      <c r="A52" s="97" t="s">
        <v>73</v>
      </c>
      <c r="B52" s="98" t="s">
        <v>75</v>
      </c>
      <c r="C52" s="99">
        <v>6150</v>
      </c>
      <c r="D52" s="100">
        <v>6088</v>
      </c>
      <c r="E52" s="96">
        <f>D52*100/C52</f>
        <v>98.99186991869918</v>
      </c>
      <c r="F52" s="81">
        <f>C52-D52</f>
        <v>62</v>
      </c>
    </row>
    <row r="53" spans="1:6" ht="15" thickBot="1">
      <c r="A53" s="97" t="s">
        <v>76</v>
      </c>
      <c r="B53" s="101" t="s">
        <v>79</v>
      </c>
      <c r="C53" s="102">
        <f>C50-C51-C52</f>
        <v>6150</v>
      </c>
      <c r="D53" s="102">
        <f>D50-D51-D52</f>
        <v>55196</v>
      </c>
      <c r="E53" s="96"/>
      <c r="F53" s="103"/>
    </row>
    <row r="54" spans="1:6" ht="15" thickBot="1">
      <c r="A54" s="97" t="s">
        <v>63</v>
      </c>
      <c r="B54" s="101" t="s">
        <v>80</v>
      </c>
      <c r="C54" s="104"/>
      <c r="D54" s="104"/>
      <c r="E54" s="104"/>
      <c r="F54" s="103"/>
    </row>
    <row r="56" spans="1:6">
      <c r="B56" t="s">
        <v>77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дек</vt:lpstr>
      <vt:lpstr>нояб</vt:lpstr>
      <vt:lpstr>окт</vt:lpstr>
      <vt:lpstr>сент</vt:lpstr>
      <vt:lpstr>авг</vt:lpstr>
      <vt:lpstr>по июль</vt:lpstr>
      <vt:lpstr>1 полугодие</vt:lpstr>
      <vt:lpstr>с янв по май 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2023-02-27T07:45:03Z</cp:lastPrinted>
  <dcterms:created xsi:type="dcterms:W3CDTF">2022-06-23T06:56:04Z</dcterms:created>
  <dcterms:modified xsi:type="dcterms:W3CDTF">2023-02-27T07:45:37Z</dcterms:modified>
</cp:coreProperties>
</file>