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20" windowWidth="22848" windowHeight="9372"/>
  </bookViews>
  <sheets>
    <sheet name="декабрь" sheetId="1" r:id="rId1"/>
  </sheets>
  <calcPr calcId="124519" refMode="R1C1"/>
</workbook>
</file>

<file path=xl/calcChain.xml><?xml version="1.0" encoding="utf-8"?>
<calcChain xmlns="http://schemas.openxmlformats.org/spreadsheetml/2006/main">
  <c r="D53" i="1"/>
  <c r="C53"/>
  <c r="F53" s="1"/>
  <c r="F52"/>
  <c r="F51"/>
  <c r="F50"/>
  <c r="F45"/>
  <c r="E45"/>
  <c r="F44"/>
  <c r="E44"/>
  <c r="F43"/>
  <c r="E43"/>
  <c r="F42"/>
  <c r="E42"/>
  <c r="D41"/>
  <c r="E41" s="1"/>
  <c r="C41"/>
  <c r="F41" s="1"/>
  <c r="F40"/>
  <c r="E40"/>
  <c r="F39"/>
  <c r="E39"/>
  <c r="F38"/>
  <c r="E38"/>
  <c r="D37"/>
  <c r="E37" s="1"/>
  <c r="C37"/>
  <c r="F37" s="1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D20"/>
  <c r="E20" s="1"/>
  <c r="C20"/>
  <c r="F20" s="1"/>
  <c r="D19"/>
  <c r="E19" s="1"/>
  <c r="C19"/>
  <c r="F19" s="1"/>
  <c r="F18"/>
  <c r="E18"/>
  <c r="F17"/>
  <c r="E17"/>
  <c r="F16"/>
  <c r="E16"/>
  <c r="D15"/>
  <c r="E15" s="1"/>
  <c r="C15"/>
  <c r="F15" s="1"/>
  <c r="D14"/>
  <c r="E14" s="1"/>
  <c r="C14"/>
  <c r="F14" s="1"/>
  <c r="F13"/>
  <c r="F12"/>
  <c r="E12"/>
  <c r="F11"/>
  <c r="E11"/>
  <c r="F10"/>
  <c r="E10"/>
  <c r="D9"/>
  <c r="C9"/>
  <c r="F9" s="1"/>
  <c r="E9" l="1"/>
</calcChain>
</file>

<file path=xl/sharedStrings.xml><?xml version="1.0" encoding="utf-8"?>
<sst xmlns="http://schemas.openxmlformats.org/spreadsheetml/2006/main" count="97" uniqueCount="81">
  <si>
    <t xml:space="preserve">Исполнение сметы поступлений и расходов   </t>
  </si>
  <si>
    <t>ЖК "Надежда"</t>
  </si>
  <si>
    <t>январь-декабрь       за 12 месяцев  2023г.</t>
  </si>
  <si>
    <t xml:space="preserve">                                                   </t>
  </si>
  <si>
    <t>Некоммерческая деятельность</t>
  </si>
  <si>
    <t xml:space="preserve">                                 руб.</t>
  </si>
  <si>
    <t>№</t>
  </si>
  <si>
    <t>Статьи поступлений и расходов</t>
  </si>
  <si>
    <t>План на 2023г.</t>
  </si>
  <si>
    <t>Факт</t>
  </si>
  <si>
    <t>% выполнения</t>
  </si>
  <si>
    <t>отклонение</t>
  </si>
  <si>
    <t>I</t>
  </si>
  <si>
    <t>Денежные средства не использованные в прошлом году</t>
  </si>
  <si>
    <t>II</t>
  </si>
  <si>
    <t>Всего поступлений членских взносов и прочих ден. средств</t>
  </si>
  <si>
    <t>а)</t>
  </si>
  <si>
    <t>Членские, обязательные взносы 2023г.</t>
  </si>
  <si>
    <t>б)</t>
  </si>
  <si>
    <t xml:space="preserve">Членские, обязательные  и целевые взносы прошлых лет </t>
  </si>
  <si>
    <t>в)</t>
  </si>
  <si>
    <t>Прочие доходы</t>
  </si>
  <si>
    <t>г)</t>
  </si>
  <si>
    <t>Прибыль от коммерческой деятельности</t>
  </si>
  <si>
    <t>III</t>
  </si>
  <si>
    <t xml:space="preserve">Всего расходов за счет членских взносов  </t>
  </si>
  <si>
    <r>
      <t xml:space="preserve"> </t>
    </r>
    <r>
      <rPr>
        <b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.</t>
    </r>
  </si>
  <si>
    <t xml:space="preserve">Фонд ЗП </t>
  </si>
  <si>
    <t>Ф З П сотрудников ЖК</t>
  </si>
  <si>
    <t>Премиальный фонд  20%</t>
  </si>
  <si>
    <t xml:space="preserve">Налоги с ФЗП   30,2% в т.ч  (22% на ОПС; 5,1% на  ОМС; 2,9% на ОСС; 0,2% от НС) </t>
  </si>
  <si>
    <r>
      <t>2</t>
    </r>
    <r>
      <rPr>
        <sz val="10"/>
        <rFont val="Times New Roman"/>
        <family val="1"/>
        <charset val="204"/>
      </rPr>
      <t>.</t>
    </r>
  </si>
  <si>
    <t>Административно-хозяйственные расходы:</t>
  </si>
  <si>
    <t>Налоги :</t>
  </si>
  <si>
    <t>Земельный</t>
  </si>
  <si>
    <t>Водный  налог</t>
  </si>
  <si>
    <t>Транспортный налог</t>
  </si>
  <si>
    <t>Налог на имущество</t>
  </si>
  <si>
    <t>Услуги банка</t>
  </si>
  <si>
    <t xml:space="preserve">Эксплуатация транспорта </t>
  </si>
  <si>
    <t>Содержание, рем.орг.тех.,прог.обесп.</t>
  </si>
  <si>
    <t>д)</t>
  </si>
  <si>
    <t>Услуги связи</t>
  </si>
  <si>
    <t>е)</t>
  </si>
  <si>
    <t>Услуги юриста</t>
  </si>
  <si>
    <t>ж)</t>
  </si>
  <si>
    <t>Обслуживание сайта</t>
  </si>
  <si>
    <t>з)</t>
  </si>
  <si>
    <t>Текущий общий анализ воды</t>
  </si>
  <si>
    <t>и)</t>
  </si>
  <si>
    <t>Канц. товары</t>
  </si>
  <si>
    <t>к)</t>
  </si>
  <si>
    <t>Расходы на проведение собрания</t>
  </si>
  <si>
    <t>л)</t>
  </si>
  <si>
    <t>Обще-хозяйственные расходы</t>
  </si>
  <si>
    <t>м)</t>
  </si>
  <si>
    <t>Прочие расходы</t>
  </si>
  <si>
    <t>н)</t>
  </si>
  <si>
    <t>Вывоз мусора</t>
  </si>
  <si>
    <r>
      <t>3</t>
    </r>
    <r>
      <rPr>
        <sz val="10"/>
        <rFont val="Times New Roman"/>
        <family val="1"/>
        <charset val="204"/>
      </rPr>
      <t>.</t>
    </r>
  </si>
  <si>
    <t>Расходы на содержание, ремонт и обслуживание водопровода:</t>
  </si>
  <si>
    <t xml:space="preserve">Эксплутационные расходы на энергоносители(водоснабжения, работа электроприборов, профилактика электрооборудования)  </t>
  </si>
  <si>
    <t xml:space="preserve">Техобслуживание насосов  и ремонт насосных станций №1 и №2 </t>
  </si>
  <si>
    <t xml:space="preserve">Текущий ремонт поливного водопровода, хозпитьевого водопровода, емкостей для забора воды  (сварка порывов и свищей, замена труб, чистка труб, чистка и ремонт емкостей) Замена и ремонт задвижек на трубах магистральных улиц </t>
  </si>
  <si>
    <r>
      <t>4</t>
    </r>
    <r>
      <rPr>
        <sz val="10"/>
        <rFont val="Times New Roman"/>
        <family val="1"/>
        <charset val="204"/>
      </rPr>
      <t>.</t>
    </r>
  </si>
  <si>
    <t>Расходы на поддержание внутреннего порядка, обеспечение пожарной безопасности:</t>
  </si>
  <si>
    <t>Пожертвование на добравольную пожарную команду</t>
  </si>
  <si>
    <t xml:space="preserve">Благоустройство территории ЖК </t>
  </si>
  <si>
    <t>5.</t>
  </si>
  <si>
    <t xml:space="preserve">Кредиторская задолженность за ремонт скважины хозпитьевого водопровода по адресу ул Надежды 1А . </t>
  </si>
  <si>
    <t xml:space="preserve">Справочно </t>
  </si>
  <si>
    <t>Расходы для окончания работ по оформлению Лицензии недропользования</t>
  </si>
  <si>
    <t>Коммерческая деятельность</t>
  </si>
  <si>
    <t>отклонен</t>
  </si>
  <si>
    <t>Поступление средств за Услуги по контракту за  очистку дорог от  снега</t>
  </si>
  <si>
    <t>2.</t>
  </si>
  <si>
    <t>Расходы на Чистку дорог от снега</t>
  </si>
  <si>
    <t>3.</t>
  </si>
  <si>
    <t xml:space="preserve">Налог на доходы </t>
  </si>
  <si>
    <t>4.</t>
  </si>
  <si>
    <t xml:space="preserve">Прибыль    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</si>
</sst>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6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0" fontId="3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1" applyFont="1" applyBorder="1" applyAlignment="1">
      <alignment horizontal="center" vertical="center"/>
    </xf>
    <xf numFmtId="3" fontId="5" fillId="0" borderId="0" xfId="1" applyNumberFormat="1" applyFont="1" applyBorder="1"/>
    <xf numFmtId="0" fontId="6" fillId="0" borderId="0" xfId="1" applyFont="1" applyBorder="1" applyAlignment="1">
      <alignment horizontal="center" vertical="center"/>
    </xf>
    <xf numFmtId="3" fontId="7" fillId="0" borderId="0" xfId="1" applyNumberFormat="1" applyFont="1" applyBorder="1" applyAlignment="1"/>
    <xf numFmtId="0" fontId="0" fillId="0" borderId="0" xfId="0" applyAlignment="1"/>
    <xf numFmtId="0" fontId="8" fillId="0" borderId="0" xfId="1" applyFont="1" applyAlignment="1">
      <alignment vertical="center"/>
    </xf>
    <xf numFmtId="3" fontId="6" fillId="0" borderId="0" xfId="1" applyNumberFormat="1" applyFont="1" applyAlignment="1">
      <alignment horizontal="center" vertical="center"/>
    </xf>
    <xf numFmtId="9" fontId="0" fillId="0" borderId="0" xfId="0" applyNumberFormat="1" applyAlignment="1">
      <alignment vertical="center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left" vertical="center" wrapText="1"/>
    </xf>
    <xf numFmtId="3" fontId="9" fillId="0" borderId="5" xfId="1" applyNumberFormat="1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9" fillId="0" borderId="7" xfId="1" applyFont="1" applyBorder="1" applyAlignment="1">
      <alignment horizontal="left" vertical="center" wrapText="1"/>
    </xf>
    <xf numFmtId="3" fontId="9" fillId="0" borderId="1" xfId="1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left" vertical="center" wrapText="1"/>
    </xf>
    <xf numFmtId="3" fontId="4" fillId="0" borderId="10" xfId="1" applyNumberFormat="1" applyFont="1" applyBorder="1" applyAlignment="1">
      <alignment horizontal="center" vertical="center" wrapText="1"/>
    </xf>
    <xf numFmtId="3" fontId="4" fillId="2" borderId="10" xfId="1" applyNumberFormat="1" applyFont="1" applyFill="1" applyBorder="1" applyAlignment="1">
      <alignment horizontal="center" vertical="center" wrapText="1"/>
    </xf>
    <xf numFmtId="3" fontId="0" fillId="0" borderId="3" xfId="0" applyNumberFormat="1" applyBorder="1" applyAlignment="1">
      <alignment vertical="center"/>
    </xf>
    <xf numFmtId="3" fontId="0" fillId="0" borderId="0" xfId="0" applyNumberFormat="1"/>
    <xf numFmtId="0" fontId="4" fillId="0" borderId="11" xfId="1" applyFont="1" applyBorder="1" applyAlignment="1">
      <alignment horizontal="left" vertical="center" wrapText="1"/>
    </xf>
    <xf numFmtId="3" fontId="4" fillId="0" borderId="7" xfId="1" applyNumberFormat="1" applyFont="1" applyBorder="1" applyAlignment="1">
      <alignment horizontal="center" vertical="center" wrapText="1"/>
    </xf>
    <xf numFmtId="3" fontId="4" fillId="2" borderId="7" xfId="1" applyNumberFormat="1" applyFont="1" applyFill="1" applyBorder="1" applyAlignment="1">
      <alignment horizontal="center" vertical="center" wrapText="1"/>
    </xf>
    <xf numFmtId="3" fontId="0" fillId="0" borderId="8" xfId="0" applyNumberForma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4" fillId="0" borderId="12" xfId="1" applyFont="1" applyBorder="1" applyAlignment="1">
      <alignment horizontal="left" vertical="center" wrapText="1"/>
    </xf>
    <xf numFmtId="3" fontId="4" fillId="0" borderId="12" xfId="1" applyNumberFormat="1" applyFont="1" applyBorder="1" applyAlignment="1">
      <alignment horizontal="center" vertical="center" wrapText="1"/>
    </xf>
    <xf numFmtId="0" fontId="4" fillId="0" borderId="4" xfId="1" applyFont="1" applyBorder="1" applyAlignment="1">
      <alignment horizontal="left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 wrapText="1"/>
    </xf>
    <xf numFmtId="3" fontId="9" fillId="0" borderId="13" xfId="1" applyNumberFormat="1" applyFont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9" fillId="3" borderId="9" xfId="1" applyFont="1" applyFill="1" applyBorder="1" applyAlignment="1">
      <alignment vertical="center" wrapText="1"/>
    </xf>
    <xf numFmtId="3" fontId="9" fillId="3" borderId="10" xfId="1" applyNumberFormat="1" applyFont="1" applyFill="1" applyBorder="1" applyAlignment="1">
      <alignment horizontal="center" vertical="center" wrapText="1"/>
    </xf>
    <xf numFmtId="3" fontId="9" fillId="0" borderId="3" xfId="1" applyNumberFormat="1" applyFont="1" applyBorder="1" applyAlignment="1">
      <alignment horizontal="center" vertical="center" wrapText="1"/>
    </xf>
    <xf numFmtId="3" fontId="0" fillId="0" borderId="14" xfId="0" applyNumberFormat="1" applyBorder="1" applyAlignment="1">
      <alignment vertic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11" xfId="1" applyFont="1" applyFill="1" applyBorder="1" applyAlignment="1">
      <alignment vertical="top" wrapText="1"/>
    </xf>
    <xf numFmtId="3" fontId="4" fillId="3" borderId="7" xfId="1" applyNumberFormat="1" applyFont="1" applyFill="1" applyBorder="1" applyAlignment="1">
      <alignment horizontal="center" vertical="center" wrapText="1"/>
    </xf>
    <xf numFmtId="3" fontId="4" fillId="2" borderId="8" xfId="1" applyNumberFormat="1" applyFont="1" applyFill="1" applyBorder="1" applyAlignment="1">
      <alignment horizontal="center" vertical="center" wrapText="1"/>
    </xf>
    <xf numFmtId="3" fontId="4" fillId="0" borderId="8" xfId="1" applyNumberFormat="1" applyFont="1" applyBorder="1" applyAlignment="1">
      <alignment horizontal="center" vertical="center" wrapText="1"/>
    </xf>
    <xf numFmtId="3" fontId="0" fillId="0" borderId="15" xfId="0" applyNumberFormat="1" applyBorder="1" applyAlignment="1">
      <alignment vertical="center"/>
    </xf>
    <xf numFmtId="0" fontId="4" fillId="3" borderId="4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vertical="top" wrapText="1"/>
    </xf>
    <xf numFmtId="3" fontId="4" fillId="3" borderId="12" xfId="1" applyNumberFormat="1" applyFont="1" applyFill="1" applyBorder="1" applyAlignment="1">
      <alignment horizontal="center" vertical="center" wrapText="1"/>
    </xf>
    <xf numFmtId="3" fontId="4" fillId="2" borderId="4" xfId="1" applyNumberFormat="1" applyFont="1" applyFill="1" applyBorder="1" applyAlignment="1">
      <alignment horizontal="center" vertical="center" wrapText="1"/>
    </xf>
    <xf numFmtId="3" fontId="4" fillId="0" borderId="4" xfId="1" applyNumberFormat="1" applyFont="1" applyBorder="1" applyAlignment="1">
      <alignment horizontal="center" vertical="center" wrapText="1"/>
    </xf>
    <xf numFmtId="3" fontId="0" fillId="0" borderId="17" xfId="0" applyNumberFormat="1" applyBorder="1" applyAlignment="1">
      <alignment vertical="center"/>
    </xf>
    <xf numFmtId="0" fontId="9" fillId="0" borderId="18" xfId="1" applyFont="1" applyBorder="1" applyAlignment="1">
      <alignment horizontal="center" vertical="center" wrapText="1"/>
    </xf>
    <xf numFmtId="0" fontId="9" fillId="0" borderId="19" xfId="1" applyFont="1" applyBorder="1" applyAlignment="1">
      <alignment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4" fillId="3" borderId="20" xfId="1" applyFont="1" applyFill="1" applyBorder="1" applyAlignment="1">
      <alignment vertical="top" wrapText="1"/>
    </xf>
    <xf numFmtId="3" fontId="4" fillId="3" borderId="1" xfId="1" applyNumberFormat="1" applyFont="1" applyFill="1" applyBorder="1" applyAlignment="1">
      <alignment horizontal="center" vertical="center" wrapText="1"/>
    </xf>
    <xf numFmtId="3" fontId="4" fillId="0" borderId="14" xfId="1" applyNumberFormat="1" applyFont="1" applyBorder="1" applyAlignment="1">
      <alignment horizontal="center" vertical="center" wrapText="1"/>
    </xf>
    <xf numFmtId="0" fontId="4" fillId="3" borderId="9" xfId="1" applyFont="1" applyFill="1" applyBorder="1" applyAlignment="1">
      <alignment vertical="top" wrapText="1"/>
    </xf>
    <xf numFmtId="3" fontId="4" fillId="3" borderId="10" xfId="1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0" borderId="11" xfId="1" applyFont="1" applyBorder="1" applyAlignment="1">
      <alignment vertical="top" wrapText="1"/>
    </xf>
    <xf numFmtId="0" fontId="4" fillId="0" borderId="16" xfId="1" applyFont="1" applyBorder="1" applyAlignment="1">
      <alignment vertical="top" wrapText="1"/>
    </xf>
    <xf numFmtId="0" fontId="4" fillId="0" borderId="4" xfId="1" applyFont="1" applyBorder="1" applyAlignment="1">
      <alignment horizontal="center" vertical="center" wrapText="1"/>
    </xf>
    <xf numFmtId="0" fontId="9" fillId="0" borderId="13" xfId="1" applyFont="1" applyBorder="1" applyAlignment="1">
      <alignment vertical="center" wrapText="1"/>
    </xf>
    <xf numFmtId="3" fontId="0" fillId="0" borderId="21" xfId="0" applyNumberFormat="1" applyBorder="1" applyAlignment="1">
      <alignment vertical="center"/>
    </xf>
    <xf numFmtId="0" fontId="4" fillId="0" borderId="3" xfId="1" applyFont="1" applyBorder="1" applyAlignment="1">
      <alignment horizontal="center" vertical="center" wrapText="1"/>
    </xf>
    <xf numFmtId="0" fontId="4" fillId="0" borderId="9" xfId="1" applyFont="1" applyBorder="1" applyAlignment="1">
      <alignment vertical="top" wrapText="1"/>
    </xf>
    <xf numFmtId="3" fontId="4" fillId="0" borderId="3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3" fontId="4" fillId="0" borderId="13" xfId="1" applyNumberFormat="1" applyFont="1" applyBorder="1" applyAlignment="1">
      <alignment horizontal="center" vertical="center" wrapText="1"/>
    </xf>
    <xf numFmtId="0" fontId="4" fillId="0" borderId="4" xfId="1" applyFont="1" applyBorder="1" applyAlignment="1">
      <alignment vertical="top" wrapText="1"/>
    </xf>
    <xf numFmtId="0" fontId="0" fillId="2" borderId="4" xfId="0" applyFill="1" applyBorder="1" applyAlignment="1">
      <alignment horizontal="center" vertical="center"/>
    </xf>
    <xf numFmtId="0" fontId="9" fillId="0" borderId="20" xfId="1" applyFont="1" applyBorder="1" applyAlignment="1">
      <alignment vertical="top" wrapText="1"/>
    </xf>
    <xf numFmtId="3" fontId="9" fillId="0" borderId="20" xfId="1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1" fillId="0" borderId="19" xfId="1" applyFont="1" applyFill="1" applyBorder="1" applyAlignment="1">
      <alignment vertical="top" wrapText="1"/>
    </xf>
    <xf numFmtId="3" fontId="1" fillId="0" borderId="13" xfId="1" applyNumberFormat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1" fillId="0" borderId="0" xfId="1" applyFont="1" applyFill="1" applyBorder="1" applyAlignment="1">
      <alignment vertical="top" wrapText="1"/>
    </xf>
    <xf numFmtId="3" fontId="1" fillId="0" borderId="0" xfId="1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 wrapText="1"/>
    </xf>
    <xf numFmtId="3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8" xfId="1" applyFont="1" applyBorder="1" applyAlignment="1">
      <alignment horizontal="center" vertical="center" wrapText="1"/>
    </xf>
    <xf numFmtId="0" fontId="4" fillId="0" borderId="19" xfId="1" applyFont="1" applyBorder="1" applyAlignment="1">
      <alignment vertical="center" wrapText="1"/>
    </xf>
    <xf numFmtId="3" fontId="4" fillId="0" borderId="20" xfId="1" applyNumberFormat="1" applyFont="1" applyBorder="1" applyAlignment="1">
      <alignment horizontal="center" vertical="center" wrapText="1"/>
    </xf>
    <xf numFmtId="3" fontId="0" fillId="2" borderId="18" xfId="0" applyNumberFormat="1" applyFill="1" applyBorder="1" applyAlignment="1">
      <alignment horizontal="center" vertical="center"/>
    </xf>
    <xf numFmtId="0" fontId="0" fillId="0" borderId="19" xfId="0" applyBorder="1"/>
    <xf numFmtId="3" fontId="0" fillId="0" borderId="22" xfId="0" applyNumberFormat="1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4" fillId="0" borderId="20" xfId="1" applyFont="1" applyFill="1" applyBorder="1" applyAlignment="1">
      <alignment vertical="top" wrapText="1"/>
    </xf>
    <xf numFmtId="0" fontId="0" fillId="0" borderId="20" xfId="0" applyBorder="1" applyAlignment="1">
      <alignment horizontal="center"/>
    </xf>
    <xf numFmtId="0" fontId="0" fillId="2" borderId="18" xfId="0" applyFill="1" applyBorder="1" applyAlignment="1">
      <alignment horizontal="center" vertical="center"/>
    </xf>
    <xf numFmtId="0" fontId="0" fillId="0" borderId="20" xfId="0" applyBorder="1"/>
    <xf numFmtId="3" fontId="0" fillId="0" borderId="20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3"/>
  <sheetViews>
    <sheetView tabSelected="1" topLeftCell="A43" zoomScale="93" zoomScaleNormal="93" workbookViewId="0">
      <selection activeCell="J12" sqref="J12"/>
    </sheetView>
  </sheetViews>
  <sheetFormatPr defaultRowHeight="14.4"/>
  <cols>
    <col min="1" max="1" width="5.5546875" customWidth="1"/>
    <col min="2" max="2" width="44.5546875" customWidth="1"/>
    <col min="3" max="3" width="11.44140625" customWidth="1"/>
    <col min="4" max="4" width="9.77734375" style="2" customWidth="1"/>
    <col min="5" max="5" width="5.77734375" customWidth="1"/>
    <col min="6" max="6" width="9.5546875" style="3" customWidth="1"/>
  </cols>
  <sheetData>
    <row r="2" spans="1:7" ht="29.4" customHeight="1">
      <c r="A2" s="1"/>
    </row>
    <row r="3" spans="1:7" ht="21">
      <c r="A3" s="4"/>
      <c r="B3" s="5" t="s">
        <v>0</v>
      </c>
      <c r="C3" s="6"/>
    </row>
    <row r="4" spans="1:7" ht="21">
      <c r="A4" s="4"/>
      <c r="B4" s="5" t="s">
        <v>1</v>
      </c>
      <c r="C4" s="6"/>
    </row>
    <row r="5" spans="1:7" ht="18">
      <c r="A5" s="4"/>
      <c r="B5" s="7" t="s">
        <v>2</v>
      </c>
      <c r="C5" s="8"/>
      <c r="D5" s="8"/>
      <c r="E5" s="8"/>
    </row>
    <row r="6" spans="1:7" ht="21" customHeight="1" thickBot="1">
      <c r="A6" s="4" t="s">
        <v>3</v>
      </c>
      <c r="B6" s="9" t="s">
        <v>4</v>
      </c>
      <c r="C6" s="10" t="s">
        <v>5</v>
      </c>
      <c r="F6" s="11"/>
    </row>
    <row r="7" spans="1:7" ht="41.4" customHeight="1" thickBot="1">
      <c r="A7" s="12" t="s">
        <v>6</v>
      </c>
      <c r="B7" s="13" t="s">
        <v>7</v>
      </c>
      <c r="C7" s="12" t="s">
        <v>8</v>
      </c>
      <c r="D7" s="14" t="s">
        <v>9</v>
      </c>
      <c r="E7" s="15" t="s">
        <v>10</v>
      </c>
      <c r="F7" s="16" t="s">
        <v>11</v>
      </c>
    </row>
    <row r="8" spans="1:7" ht="30.6" customHeight="1" thickBot="1">
      <c r="A8" s="17" t="s">
        <v>12</v>
      </c>
      <c r="B8" s="18" t="s">
        <v>13</v>
      </c>
      <c r="C8" s="19">
        <v>565260</v>
      </c>
      <c r="D8" s="20">
        <v>565260</v>
      </c>
      <c r="E8" s="21"/>
      <c r="F8" s="22"/>
    </row>
    <row r="9" spans="1:7" ht="29.4" customHeight="1" thickBot="1">
      <c r="A9" s="17" t="s">
        <v>14</v>
      </c>
      <c r="B9" s="23" t="s">
        <v>15</v>
      </c>
      <c r="C9" s="24">
        <f>SUM(C10:C13)</f>
        <v>7442700</v>
      </c>
      <c r="D9" s="24">
        <f>SUM(D10:D13)</f>
        <v>6903869</v>
      </c>
      <c r="E9" s="24">
        <f>D9*100/C9</f>
        <v>92.760275168957506</v>
      </c>
      <c r="F9" s="25">
        <f>C9-D9</f>
        <v>538831</v>
      </c>
    </row>
    <row r="10" spans="1:7" ht="25.8" customHeight="1">
      <c r="A10" s="26" t="s">
        <v>16</v>
      </c>
      <c r="B10" s="27" t="s">
        <v>17</v>
      </c>
      <c r="C10" s="28">
        <v>7073700</v>
      </c>
      <c r="D10" s="29">
        <v>6220802</v>
      </c>
      <c r="E10" s="28">
        <f t="shared" ref="E10:E14" si="0">D10*100/C10</f>
        <v>87.942689116021313</v>
      </c>
      <c r="F10" s="30">
        <f t="shared" ref="F10:F13" si="1">C10-D10</f>
        <v>852898</v>
      </c>
      <c r="G10" s="31"/>
    </row>
    <row r="11" spans="1:7" ht="28.8" customHeight="1">
      <c r="A11" s="26" t="s">
        <v>18</v>
      </c>
      <c r="B11" s="32" t="s">
        <v>19</v>
      </c>
      <c r="C11" s="33">
        <v>316000</v>
      </c>
      <c r="D11" s="34">
        <v>681060</v>
      </c>
      <c r="E11" s="33">
        <f t="shared" si="0"/>
        <v>215.52531645569621</v>
      </c>
      <c r="F11" s="35">
        <f t="shared" si="1"/>
        <v>-365060</v>
      </c>
    </row>
    <row r="12" spans="1:7" ht="17.399999999999999" customHeight="1">
      <c r="A12" s="36" t="s">
        <v>20</v>
      </c>
      <c r="B12" s="37" t="s">
        <v>21</v>
      </c>
      <c r="C12" s="38">
        <v>50000</v>
      </c>
      <c r="D12" s="33"/>
      <c r="E12" s="33">
        <f t="shared" si="0"/>
        <v>0</v>
      </c>
      <c r="F12" s="35">
        <f t="shared" si="1"/>
        <v>50000</v>
      </c>
    </row>
    <row r="13" spans="1:7" ht="17.399999999999999" customHeight="1" thickBot="1">
      <c r="A13" s="6" t="s">
        <v>22</v>
      </c>
      <c r="B13" s="39" t="s">
        <v>23</v>
      </c>
      <c r="C13" s="38">
        <v>3000</v>
      </c>
      <c r="D13" s="33">
        <v>2007</v>
      </c>
      <c r="E13" s="38"/>
      <c r="F13" s="35">
        <f t="shared" si="1"/>
        <v>993</v>
      </c>
    </row>
    <row r="14" spans="1:7" ht="30.6" customHeight="1" thickBot="1">
      <c r="A14" s="40" t="s">
        <v>24</v>
      </c>
      <c r="B14" s="41" t="s">
        <v>25</v>
      </c>
      <c r="C14" s="42">
        <f>C15+C19+C37+C41+C44</f>
        <v>8007960</v>
      </c>
      <c r="D14" s="24">
        <f>D15+D19+D37+D41+D44</f>
        <v>7582033</v>
      </c>
      <c r="E14" s="24">
        <f t="shared" si="0"/>
        <v>94.681204701322187</v>
      </c>
      <c r="F14" s="25">
        <f>C14-D14</f>
        <v>425927</v>
      </c>
    </row>
    <row r="15" spans="1:7">
      <c r="A15" s="43" t="s">
        <v>26</v>
      </c>
      <c r="B15" s="44" t="s">
        <v>27</v>
      </c>
      <c r="C15" s="45">
        <f>SUM(C16:C18)</f>
        <v>3833312</v>
      </c>
      <c r="D15" s="46">
        <f>D16+D17+D18</f>
        <v>3863831</v>
      </c>
      <c r="E15" s="46">
        <f>D15*100/C15</f>
        <v>100.79615225684734</v>
      </c>
      <c r="F15" s="47">
        <f t="shared" ref="F15:F45" si="2">C15-D15</f>
        <v>-30519</v>
      </c>
    </row>
    <row r="16" spans="1:7" ht="18" customHeight="1">
      <c r="A16" s="48" t="s">
        <v>16</v>
      </c>
      <c r="B16" s="49" t="s">
        <v>28</v>
      </c>
      <c r="C16" s="50">
        <v>2571852</v>
      </c>
      <c r="D16" s="51">
        <v>2596751</v>
      </c>
      <c r="E16" s="52">
        <f t="shared" ref="E16:E45" si="3">D16*100/C16</f>
        <v>100.96813502487701</v>
      </c>
      <c r="F16" s="53">
        <f t="shared" si="2"/>
        <v>-24899</v>
      </c>
    </row>
    <row r="17" spans="1:6" ht="16.2" customHeight="1">
      <c r="A17" s="48" t="s">
        <v>18</v>
      </c>
      <c r="B17" s="49" t="s">
        <v>29</v>
      </c>
      <c r="C17" s="50">
        <v>372320</v>
      </c>
      <c r="D17" s="51">
        <v>371794</v>
      </c>
      <c r="E17" s="52">
        <f t="shared" si="3"/>
        <v>99.858723678556075</v>
      </c>
      <c r="F17" s="53">
        <f t="shared" si="2"/>
        <v>526</v>
      </c>
    </row>
    <row r="18" spans="1:6" ht="28.2" customHeight="1" thickBot="1">
      <c r="A18" s="54" t="s">
        <v>20</v>
      </c>
      <c r="B18" s="55" t="s">
        <v>30</v>
      </c>
      <c r="C18" s="56">
        <v>889140</v>
      </c>
      <c r="D18" s="57">
        <v>895286</v>
      </c>
      <c r="E18" s="58">
        <f t="shared" si="3"/>
        <v>100.69122972760195</v>
      </c>
      <c r="F18" s="59">
        <f t="shared" si="2"/>
        <v>-6146</v>
      </c>
    </row>
    <row r="19" spans="1:6" ht="33" customHeight="1" thickBot="1">
      <c r="A19" s="60" t="s">
        <v>31</v>
      </c>
      <c r="B19" s="61" t="s">
        <v>32</v>
      </c>
      <c r="C19" s="42">
        <f>C20+C25+C26+C27+C28+C29+C30+C31+C32+C33+C34+C35+C36</f>
        <v>746530</v>
      </c>
      <c r="D19" s="24">
        <f>D20+D25+D26+D27+D28+D29+D30+D31+D32+D33+D34+D35+D36</f>
        <v>593242</v>
      </c>
      <c r="E19" s="24">
        <f t="shared" si="3"/>
        <v>79.466598797101256</v>
      </c>
      <c r="F19" s="25">
        <f t="shared" si="2"/>
        <v>153288</v>
      </c>
    </row>
    <row r="20" spans="1:6" ht="18" customHeight="1" thickBot="1">
      <c r="A20" s="62" t="s">
        <v>16</v>
      </c>
      <c r="B20" s="63" t="s">
        <v>33</v>
      </c>
      <c r="C20" s="64">
        <f>SUM(C21:C24)</f>
        <v>195030</v>
      </c>
      <c r="D20" s="64">
        <f>SUM(D21:D24)</f>
        <v>188161</v>
      </c>
      <c r="E20" s="65">
        <f t="shared" si="3"/>
        <v>96.477977747013284</v>
      </c>
      <c r="F20" s="47">
        <f t="shared" si="2"/>
        <v>6869</v>
      </c>
    </row>
    <row r="21" spans="1:6" ht="16.05" customHeight="1">
      <c r="A21" s="43"/>
      <c r="B21" s="66" t="s">
        <v>34</v>
      </c>
      <c r="C21" s="67">
        <v>14028</v>
      </c>
      <c r="D21" s="68">
        <v>13388</v>
      </c>
      <c r="E21" s="52">
        <f t="shared" si="3"/>
        <v>95.437696036498437</v>
      </c>
      <c r="F21" s="53">
        <f t="shared" si="2"/>
        <v>640</v>
      </c>
    </row>
    <row r="22" spans="1:6" ht="16.05" customHeight="1">
      <c r="A22" s="48"/>
      <c r="B22" s="49" t="s">
        <v>35</v>
      </c>
      <c r="C22" s="50">
        <v>113383</v>
      </c>
      <c r="D22" s="69">
        <v>107162</v>
      </c>
      <c r="E22" s="52">
        <f t="shared" si="3"/>
        <v>94.513286824303464</v>
      </c>
      <c r="F22" s="53">
        <f t="shared" si="2"/>
        <v>6221</v>
      </c>
    </row>
    <row r="23" spans="1:6" ht="16.05" customHeight="1">
      <c r="A23" s="48"/>
      <c r="B23" s="49" t="s">
        <v>36</v>
      </c>
      <c r="C23" s="50">
        <v>3419</v>
      </c>
      <c r="D23" s="69">
        <v>3419</v>
      </c>
      <c r="E23" s="52">
        <f t="shared" si="3"/>
        <v>100</v>
      </c>
      <c r="F23" s="53">
        <f t="shared" si="2"/>
        <v>0</v>
      </c>
    </row>
    <row r="24" spans="1:6" ht="16.05" customHeight="1">
      <c r="A24" s="48"/>
      <c r="B24" s="49" t="s">
        <v>37</v>
      </c>
      <c r="C24" s="50">
        <v>64200</v>
      </c>
      <c r="D24" s="69">
        <v>64192</v>
      </c>
      <c r="E24" s="52">
        <f t="shared" si="3"/>
        <v>99.987538940809969</v>
      </c>
      <c r="F24" s="53">
        <f t="shared" si="2"/>
        <v>8</v>
      </c>
    </row>
    <row r="25" spans="1:6" ht="16.05" customHeight="1">
      <c r="A25" s="48" t="s">
        <v>18</v>
      </c>
      <c r="B25" s="49" t="s">
        <v>38</v>
      </c>
      <c r="C25" s="50">
        <v>30000</v>
      </c>
      <c r="D25" s="34">
        <v>28435</v>
      </c>
      <c r="E25" s="52">
        <f t="shared" si="3"/>
        <v>94.783333333333331</v>
      </c>
      <c r="F25" s="53">
        <f t="shared" si="2"/>
        <v>1565</v>
      </c>
    </row>
    <row r="26" spans="1:6" ht="16.05" customHeight="1">
      <c r="A26" s="26" t="s">
        <v>20</v>
      </c>
      <c r="B26" s="70" t="s">
        <v>39</v>
      </c>
      <c r="C26" s="33">
        <v>230000</v>
      </c>
      <c r="D26" s="69">
        <v>227610</v>
      </c>
      <c r="E26" s="52">
        <f t="shared" si="3"/>
        <v>98.960869565217394</v>
      </c>
      <c r="F26" s="53">
        <f t="shared" si="2"/>
        <v>2390</v>
      </c>
    </row>
    <row r="27" spans="1:6" ht="16.05" customHeight="1">
      <c r="A27" s="26" t="s">
        <v>22</v>
      </c>
      <c r="B27" s="70" t="s">
        <v>40</v>
      </c>
      <c r="C27" s="33">
        <v>25000</v>
      </c>
      <c r="D27" s="69">
        <v>24371</v>
      </c>
      <c r="E27" s="52">
        <f t="shared" si="3"/>
        <v>97.483999999999995</v>
      </c>
      <c r="F27" s="53">
        <f t="shared" si="2"/>
        <v>629</v>
      </c>
    </row>
    <row r="28" spans="1:6" ht="16.05" customHeight="1">
      <c r="A28" s="26" t="s">
        <v>41</v>
      </c>
      <c r="B28" s="70" t="s">
        <v>42</v>
      </c>
      <c r="C28" s="33">
        <v>19000</v>
      </c>
      <c r="D28" s="69">
        <v>19166</v>
      </c>
      <c r="E28" s="52">
        <f t="shared" si="3"/>
        <v>100.87368421052632</v>
      </c>
      <c r="F28" s="53">
        <f t="shared" si="2"/>
        <v>-166</v>
      </c>
    </row>
    <row r="29" spans="1:6" ht="16.05" customHeight="1">
      <c r="A29" s="26" t="s">
        <v>43</v>
      </c>
      <c r="B29" s="70" t="s">
        <v>44</v>
      </c>
      <c r="C29" s="33">
        <v>150000</v>
      </c>
      <c r="D29" s="69">
        <v>13319</v>
      </c>
      <c r="E29" s="52">
        <f t="shared" si="3"/>
        <v>8.8793333333333333</v>
      </c>
      <c r="F29" s="53">
        <f t="shared" si="2"/>
        <v>136681</v>
      </c>
    </row>
    <row r="30" spans="1:6" ht="16.05" customHeight="1">
      <c r="A30" s="26" t="s">
        <v>45</v>
      </c>
      <c r="B30" s="70" t="s">
        <v>46</v>
      </c>
      <c r="C30" s="33">
        <v>15000</v>
      </c>
      <c r="D30" s="69">
        <v>13919</v>
      </c>
      <c r="E30" s="52">
        <f t="shared" si="3"/>
        <v>92.793333333333337</v>
      </c>
      <c r="F30" s="53">
        <f t="shared" si="2"/>
        <v>1081</v>
      </c>
    </row>
    <row r="31" spans="1:6" ht="16.05" customHeight="1">
      <c r="A31" s="26" t="s">
        <v>47</v>
      </c>
      <c r="B31" s="70" t="s">
        <v>48</v>
      </c>
      <c r="C31" s="33">
        <v>15000</v>
      </c>
      <c r="D31" s="69">
        <v>14542</v>
      </c>
      <c r="E31" s="52">
        <f t="shared" si="3"/>
        <v>96.946666666666673</v>
      </c>
      <c r="F31" s="53">
        <f t="shared" si="2"/>
        <v>458</v>
      </c>
    </row>
    <row r="32" spans="1:6" ht="16.05" customHeight="1">
      <c r="A32" s="26" t="s">
        <v>49</v>
      </c>
      <c r="B32" s="70" t="s">
        <v>50</v>
      </c>
      <c r="C32" s="33">
        <v>8000</v>
      </c>
      <c r="D32" s="69">
        <v>6767</v>
      </c>
      <c r="E32" s="52">
        <f t="shared" si="3"/>
        <v>84.587500000000006</v>
      </c>
      <c r="F32" s="53">
        <f t="shared" si="2"/>
        <v>1233</v>
      </c>
    </row>
    <row r="33" spans="1:6" ht="16.05" customHeight="1">
      <c r="A33" s="26" t="s">
        <v>51</v>
      </c>
      <c r="B33" s="70" t="s">
        <v>52</v>
      </c>
      <c r="C33" s="33">
        <v>10000</v>
      </c>
      <c r="D33" s="69">
        <v>9361</v>
      </c>
      <c r="E33" s="52">
        <f t="shared" si="3"/>
        <v>93.61</v>
      </c>
      <c r="F33" s="53">
        <f t="shared" si="2"/>
        <v>639</v>
      </c>
    </row>
    <row r="34" spans="1:6" ht="16.05" customHeight="1">
      <c r="A34" s="26" t="s">
        <v>53</v>
      </c>
      <c r="B34" s="70" t="s">
        <v>54</v>
      </c>
      <c r="C34" s="33">
        <v>25000</v>
      </c>
      <c r="D34" s="69">
        <v>24726</v>
      </c>
      <c r="E34" s="52">
        <f t="shared" si="3"/>
        <v>98.903999999999996</v>
      </c>
      <c r="F34" s="53">
        <f t="shared" si="2"/>
        <v>274</v>
      </c>
    </row>
    <row r="35" spans="1:6" ht="16.05" customHeight="1">
      <c r="A35" s="26" t="s">
        <v>55</v>
      </c>
      <c r="B35" s="71" t="s">
        <v>56</v>
      </c>
      <c r="C35" s="33">
        <v>15500</v>
      </c>
      <c r="D35" s="69">
        <v>14203</v>
      </c>
      <c r="E35" s="52">
        <f t="shared" si="3"/>
        <v>91.632258064516122</v>
      </c>
      <c r="F35" s="53">
        <f t="shared" si="2"/>
        <v>1297</v>
      </c>
    </row>
    <row r="36" spans="1:6" ht="16.05" customHeight="1" thickBot="1">
      <c r="A36" s="72" t="s">
        <v>57</v>
      </c>
      <c r="B36" s="71" t="s">
        <v>58</v>
      </c>
      <c r="C36" s="38">
        <v>9000</v>
      </c>
      <c r="D36" s="69">
        <v>8662</v>
      </c>
      <c r="E36" s="58">
        <f t="shared" si="3"/>
        <v>96.24444444444444</v>
      </c>
      <c r="F36" s="59">
        <f t="shared" si="2"/>
        <v>338</v>
      </c>
    </row>
    <row r="37" spans="1:6" ht="30" customHeight="1" thickBot="1">
      <c r="A37" s="12" t="s">
        <v>59</v>
      </c>
      <c r="B37" s="73" t="s">
        <v>60</v>
      </c>
      <c r="C37" s="42">
        <f>SUM(C38:C40)</f>
        <v>1900000</v>
      </c>
      <c r="D37" s="42">
        <f>SUM(D38:D40)</f>
        <v>1601539</v>
      </c>
      <c r="E37" s="24">
        <f t="shared" si="3"/>
        <v>84.291526315789469</v>
      </c>
      <c r="F37" s="74">
        <f t="shared" si="2"/>
        <v>298461</v>
      </c>
    </row>
    <row r="38" spans="1:6" ht="42" customHeight="1">
      <c r="A38" s="75" t="s">
        <v>16</v>
      </c>
      <c r="B38" s="76" t="s">
        <v>61</v>
      </c>
      <c r="C38" s="28">
        <v>1100000</v>
      </c>
      <c r="D38" s="69">
        <v>888798</v>
      </c>
      <c r="E38" s="77">
        <f t="shared" si="3"/>
        <v>80.799818181818182</v>
      </c>
      <c r="F38" s="47">
        <f t="shared" si="2"/>
        <v>211202</v>
      </c>
    </row>
    <row r="39" spans="1:6" ht="27.6" customHeight="1">
      <c r="A39" s="26" t="s">
        <v>18</v>
      </c>
      <c r="B39" s="70" t="s">
        <v>62</v>
      </c>
      <c r="C39" s="33">
        <v>200000</v>
      </c>
      <c r="D39" s="69">
        <v>183751</v>
      </c>
      <c r="E39" s="52">
        <f t="shared" si="3"/>
        <v>91.875500000000002</v>
      </c>
      <c r="F39" s="53">
        <f t="shared" si="2"/>
        <v>16249</v>
      </c>
    </row>
    <row r="40" spans="1:6" ht="66.599999999999994" customHeight="1" thickBot="1">
      <c r="A40" s="72" t="s">
        <v>20</v>
      </c>
      <c r="B40" s="71" t="s">
        <v>63</v>
      </c>
      <c r="C40" s="38">
        <v>600000</v>
      </c>
      <c r="D40" s="69">
        <v>528990</v>
      </c>
      <c r="E40" s="58">
        <f t="shared" si="3"/>
        <v>88.165000000000006</v>
      </c>
      <c r="F40" s="59">
        <f t="shared" si="2"/>
        <v>71010</v>
      </c>
    </row>
    <row r="41" spans="1:6" ht="48" customHeight="1" thickBot="1">
      <c r="A41" s="12" t="s">
        <v>64</v>
      </c>
      <c r="B41" s="78" t="s">
        <v>65</v>
      </c>
      <c r="C41" s="79">
        <f>SUM(C42:C43)</f>
        <v>270000</v>
      </c>
      <c r="D41" s="79">
        <f>SUM(D42:D43)</f>
        <v>265303</v>
      </c>
      <c r="E41" s="24">
        <f t="shared" si="3"/>
        <v>98.260370370370367</v>
      </c>
      <c r="F41" s="74">
        <f t="shared" si="2"/>
        <v>4697</v>
      </c>
    </row>
    <row r="42" spans="1:6" ht="24" customHeight="1">
      <c r="A42" s="75" t="s">
        <v>16</v>
      </c>
      <c r="B42" s="76" t="s">
        <v>66</v>
      </c>
      <c r="C42" s="28">
        <v>170000</v>
      </c>
      <c r="D42" s="69">
        <v>165600</v>
      </c>
      <c r="E42" s="77">
        <f t="shared" si="3"/>
        <v>97.411764705882348</v>
      </c>
      <c r="F42" s="47">
        <f t="shared" si="2"/>
        <v>4400</v>
      </c>
    </row>
    <row r="43" spans="1:6" ht="20.399999999999999" customHeight="1" thickBot="1">
      <c r="A43" s="72" t="s">
        <v>18</v>
      </c>
      <c r="B43" s="80" t="s">
        <v>67</v>
      </c>
      <c r="C43" s="38">
        <v>100000</v>
      </c>
      <c r="D43" s="81">
        <v>99703</v>
      </c>
      <c r="E43" s="58">
        <f t="shared" si="3"/>
        <v>99.703000000000003</v>
      </c>
      <c r="F43" s="59">
        <f t="shared" si="2"/>
        <v>297</v>
      </c>
    </row>
    <row r="44" spans="1:6" ht="28.2" customHeight="1" thickBot="1">
      <c r="A44" s="60" t="s">
        <v>68</v>
      </c>
      <c r="B44" s="82" t="s">
        <v>69</v>
      </c>
      <c r="C44" s="83">
        <v>1258118</v>
      </c>
      <c r="D44" s="84">
        <v>1258118</v>
      </c>
      <c r="E44" s="85">
        <f t="shared" si="3"/>
        <v>100</v>
      </c>
      <c r="F44" s="74">
        <f t="shared" si="2"/>
        <v>0</v>
      </c>
    </row>
    <row r="45" spans="1:6" ht="29.4" customHeight="1" thickBot="1">
      <c r="A45" s="86" t="s">
        <v>70</v>
      </c>
      <c r="B45" s="87" t="s">
        <v>71</v>
      </c>
      <c r="C45" s="88">
        <v>403000</v>
      </c>
      <c r="D45" s="88"/>
      <c r="E45" s="85">
        <f t="shared" si="3"/>
        <v>0</v>
      </c>
      <c r="F45" s="74">
        <f t="shared" si="2"/>
        <v>403000</v>
      </c>
    </row>
    <row r="46" spans="1:6" ht="27.6" customHeight="1">
      <c r="A46" s="89"/>
      <c r="B46" s="90"/>
      <c r="C46" s="91"/>
    </row>
    <row r="47" spans="1:6" ht="27.6" customHeight="1">
      <c r="A47" s="89"/>
      <c r="B47" s="90"/>
      <c r="C47" s="91"/>
    </row>
    <row r="48" spans="1:6" ht="19.2" customHeight="1" thickBot="1">
      <c r="B48" s="92" t="s">
        <v>72</v>
      </c>
    </row>
    <row r="49" spans="1:6" ht="28.2" customHeight="1" thickBot="1">
      <c r="A49" s="12" t="s">
        <v>6</v>
      </c>
      <c r="B49" s="12" t="s">
        <v>7</v>
      </c>
      <c r="C49" s="40" t="s">
        <v>8</v>
      </c>
      <c r="D49" s="93" t="s">
        <v>9</v>
      </c>
      <c r="E49" s="93"/>
      <c r="F49" s="94" t="s">
        <v>73</v>
      </c>
    </row>
    <row r="50" spans="1:6" ht="27" customHeight="1" thickBot="1">
      <c r="A50" s="95">
        <v>1</v>
      </c>
      <c r="B50" s="96" t="s">
        <v>74</v>
      </c>
      <c r="C50" s="85">
        <v>275800</v>
      </c>
      <c r="D50" s="97">
        <v>263389</v>
      </c>
      <c r="E50" s="98"/>
      <c r="F50" s="25">
        <f>C50-D50</f>
        <v>12411</v>
      </c>
    </row>
    <row r="51" spans="1:6" ht="19.2" customHeight="1" thickBot="1">
      <c r="A51" s="99" t="s">
        <v>75</v>
      </c>
      <c r="B51" s="100" t="s">
        <v>76</v>
      </c>
      <c r="C51" s="101">
        <v>264526</v>
      </c>
      <c r="D51" s="102">
        <v>254386</v>
      </c>
      <c r="E51" s="103"/>
      <c r="F51" s="104">
        <f t="shared" ref="F51:F52" si="4">C51-D51</f>
        <v>10140</v>
      </c>
    </row>
    <row r="52" spans="1:6" ht="15" thickBot="1">
      <c r="A52" s="105" t="s">
        <v>77</v>
      </c>
      <c r="B52" s="106" t="s">
        <v>78</v>
      </c>
      <c r="C52" s="107">
        <v>8274</v>
      </c>
      <c r="D52" s="108">
        <v>6996</v>
      </c>
      <c r="E52" s="103"/>
      <c r="F52" s="104">
        <f t="shared" si="4"/>
        <v>1278</v>
      </c>
    </row>
    <row r="53" spans="1:6" ht="15" thickBot="1">
      <c r="A53" s="105" t="s">
        <v>79</v>
      </c>
      <c r="B53" s="109" t="s">
        <v>80</v>
      </c>
      <c r="C53" s="110">
        <f>C50-C51-C52</f>
        <v>3000</v>
      </c>
      <c r="D53" s="110">
        <f>D50-D51-D52</f>
        <v>2007</v>
      </c>
      <c r="E53" s="110"/>
      <c r="F53" s="111">
        <f>D53-C53</f>
        <v>-993</v>
      </c>
    </row>
  </sheetData>
  <mergeCells count="1">
    <mergeCell ref="B5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декабрь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dcterms:created xsi:type="dcterms:W3CDTF">2024-03-11T10:36:36Z</dcterms:created>
  <dcterms:modified xsi:type="dcterms:W3CDTF">2024-03-11T10:37:26Z</dcterms:modified>
</cp:coreProperties>
</file>